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fileSharing readOnlyRecommended="1"/>
  <workbookPr/>
  <mc:AlternateContent xmlns:mc="http://schemas.openxmlformats.org/markup-compatibility/2006">
    <mc:Choice Requires="x15">
      <x15ac:absPath xmlns:x15ac="http://schemas.microsoft.com/office/spreadsheetml/2010/11/ac" url="https://optical.sharepoint.com/sites/PolicyProjectsResearch/Research/Registrant survey/Registrant survey 2025/Data tables/"/>
    </mc:Choice>
  </mc:AlternateContent>
  <xr:revisionPtr revIDLastSave="9" documentId="8_{9E34132D-7186-4745-A59D-A805DF7A259F}" xr6:coauthVersionLast="47" xr6:coauthVersionMax="47" xr10:uidLastSave="{55998E53-4248-4DCD-9A18-43BC7DD1BD2A}"/>
  <bookViews>
    <workbookView xWindow="-108" yWindow="-108" windowWidth="23256" windowHeight="12456" activeTab="1" xr2:uid="{00000000-000D-0000-FFFF-FFFF00000000}"/>
  </bookViews>
  <sheets>
    <sheet name="Contents" sheetId="1" r:id="rId1"/>
    <sheet name="2025 results" sheetId="2" r:id="rId2"/>
  </sheets>
  <definedNames>
    <definedName name="Q1.">'2025 results'!A1</definedName>
    <definedName name="Q10.">'2025 results'!A161</definedName>
    <definedName name="Q11.">'2025 results'!A177</definedName>
    <definedName name="Q12.">'2025 results'!A201</definedName>
    <definedName name="Q13.">'2025 results'!A225</definedName>
    <definedName name="Q14.">'2025 results'!A255</definedName>
    <definedName name="Q15.">'2025 results'!A277</definedName>
    <definedName name="Q16.">'2025 results'!A303</definedName>
    <definedName name="Q17a.">'2025 results'!A329</definedName>
    <definedName name="Q17b.">'2025 results'!A347</definedName>
    <definedName name="Q17c.">'2025 results'!A365</definedName>
    <definedName name="Q17d.">'2025 results'!A383</definedName>
    <definedName name="Q18a.">'2025 results'!A401</definedName>
    <definedName name="Q18b.">'2025 results'!A419</definedName>
    <definedName name="Q18c.">'2025 results'!A437</definedName>
    <definedName name="Q18d.">'2025 results'!A455</definedName>
    <definedName name="Q18e.">'2025 results'!A473</definedName>
    <definedName name="Q18f.">'2025 results'!A491</definedName>
    <definedName name="Q19.">'2025 results'!A509</definedName>
    <definedName name="Q2.">'2025 results'!A27</definedName>
    <definedName name="Q20.">'2025 results'!A533</definedName>
    <definedName name="Q21.">'2025 results'!A565</definedName>
    <definedName name="Q22a.">'2025 results'!A595</definedName>
    <definedName name="Q22b.">'2025 results'!A617</definedName>
    <definedName name="Q22c.">'2025 results'!A639</definedName>
    <definedName name="Q22d.">'2025 results'!A661</definedName>
    <definedName name="Q23a.">'2025 results'!A683</definedName>
    <definedName name="Q23b.">'2025 results'!A705</definedName>
    <definedName name="Q23c.">'2025 results'!A727</definedName>
    <definedName name="Q23d.">'2025 results'!A749</definedName>
    <definedName name="Q23e.">'2025 results'!A771</definedName>
    <definedName name="Q24a.">'2025 results'!A793</definedName>
    <definedName name="Q24b.">'2025 results'!A815</definedName>
    <definedName name="Q24c.">'2025 results'!A837</definedName>
    <definedName name="Q24d.">'2025 results'!A859</definedName>
    <definedName name="Q25.">'2025 results'!A881</definedName>
    <definedName name="Q26a.">'2025 results'!A915</definedName>
    <definedName name="Q26b.">'2025 results'!A937</definedName>
    <definedName name="Q26c.">'2025 results'!A959</definedName>
    <definedName name="Q26d.">'2025 results'!A981</definedName>
    <definedName name="Q27.">'2025 results'!A1091</definedName>
    <definedName name="Q28a.">'2025 results'!A1125</definedName>
    <definedName name="Q28b.">'2025 results'!A1145</definedName>
    <definedName name="Q28c.">'2025 results'!A1165</definedName>
    <definedName name="Q28d.">'2025 results'!A1185</definedName>
    <definedName name="Q29.">'2025 results'!A1205</definedName>
    <definedName name="Q3.">'2025 results'!A43</definedName>
    <definedName name="Q30.">'2025 results'!A1235</definedName>
    <definedName name="Q31.">'2025 results'!A1255</definedName>
    <definedName name="Q32a.">'2025 results'!A1281</definedName>
    <definedName name="Q32b.">'2025 results'!A1301</definedName>
    <definedName name="Q32c.">'2025 results'!A1321</definedName>
    <definedName name="Q32d.">'2025 results'!A1341</definedName>
    <definedName name="Q33.">'2025 results'!A1361</definedName>
    <definedName name="Q34.">'2025 results'!A1389</definedName>
    <definedName name="Q35.">'2025 results'!A1409</definedName>
    <definedName name="Q37.">'2025 results'!A1435</definedName>
    <definedName name="Q38a.">'2025 results'!A1457</definedName>
    <definedName name="Q38b.">'2025 results'!A1479</definedName>
    <definedName name="Q38c.">'2025 results'!A1501</definedName>
    <definedName name="Q38d.">'2025 results'!A1523</definedName>
    <definedName name="Q38e.">'2025 results'!A1545</definedName>
    <definedName name="Q39a.">'2025 results'!A1567</definedName>
    <definedName name="Q39b.">'2025 results'!A1581</definedName>
    <definedName name="Q39c.">'2025 results'!A1595</definedName>
    <definedName name="Q39d.">'2025 results'!A1609</definedName>
    <definedName name="Q39e.">'2025 results'!A1623</definedName>
    <definedName name="Q4.">'2025 results'!A61</definedName>
    <definedName name="Q40.">'2025 results'!A1637</definedName>
    <definedName name="Q42.">'2025 results'!A1653</definedName>
    <definedName name="Q43.">'2025 results'!A1667</definedName>
    <definedName name="Q44.">'2025 results'!A1681</definedName>
    <definedName name="Q45.">'2025 results'!A1709</definedName>
    <definedName name="Q46.">'2025 results'!A1731</definedName>
    <definedName name="Q47.">'2025 results'!A1747</definedName>
    <definedName name="Q48.">'2025 results'!A1761</definedName>
    <definedName name="Q49.">'2025 results'!A1775</definedName>
    <definedName name="Q5.">'2025 results'!A73</definedName>
    <definedName name="Q50.">'2025 results'!A1793</definedName>
    <definedName name="Q51.">'2025 results'!A1815</definedName>
    <definedName name="Q52.">'2025 results'!A1863</definedName>
    <definedName name="Q53.">'2025 results'!A1877</definedName>
    <definedName name="Q54.">'2025 results'!A1891</definedName>
    <definedName name="Q55.">'2025 results'!A1917</definedName>
    <definedName name="Q56.">'2025 results'!A1931</definedName>
    <definedName name="Q57.">'2025 results'!A1955</definedName>
    <definedName name="Q58.">'2025 results'!A1969</definedName>
    <definedName name="Q59.">'2025 results'!A1991</definedName>
    <definedName name="Q6.">'2025 results'!A97</definedName>
    <definedName name="Q60.">'2025 results'!A2017</definedName>
    <definedName name="Q61.">'2025 results'!A2039</definedName>
    <definedName name="Q62.">'2025 results'!A2057</definedName>
    <definedName name="Q7.">'2025 results'!A125</definedName>
    <definedName name="Q8.">'2025 results'!A137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5" i="1" l="1"/>
  <c r="A57" i="1"/>
  <c r="A58" i="1"/>
  <c r="A54" i="1"/>
  <c r="A53" i="1"/>
  <c r="A32" i="1"/>
  <c r="A148" i="1"/>
  <c r="A147" i="1"/>
  <c r="A146" i="1"/>
  <c r="A145" i="1"/>
  <c r="A144" i="1"/>
  <c r="A143" i="1"/>
  <c r="A142" i="1"/>
  <c r="A141" i="1"/>
  <c r="A140" i="1"/>
  <c r="A139" i="1"/>
  <c r="A138" i="1"/>
  <c r="A137" i="1"/>
  <c r="A136" i="1"/>
  <c r="A135" i="1"/>
  <c r="A134" i="1"/>
  <c r="A133" i="1"/>
  <c r="A132" i="1"/>
  <c r="A131" i="1"/>
  <c r="A128" i="1"/>
  <c r="A127" i="1"/>
  <c r="A126" i="1"/>
  <c r="A125" i="1"/>
  <c r="A122" i="1"/>
  <c r="A121" i="1"/>
  <c r="A120" i="1"/>
  <c r="A119" i="1"/>
  <c r="A118" i="1"/>
  <c r="A117" i="1"/>
  <c r="A116" i="1"/>
  <c r="A115" i="1"/>
  <c r="A114" i="1"/>
  <c r="A113" i="1"/>
  <c r="A112" i="1"/>
  <c r="A109" i="1"/>
  <c r="A106" i="1"/>
  <c r="A105" i="1"/>
  <c r="A104" i="1"/>
  <c r="A103" i="1"/>
  <c r="A102" i="1"/>
  <c r="A101" i="1"/>
  <c r="A100" i="1"/>
  <c r="A97" i="1"/>
  <c r="A96" i="1"/>
  <c r="A95" i="1"/>
  <c r="A94" i="1"/>
  <c r="A93" i="1"/>
  <c r="A92" i="1"/>
  <c r="A91" i="1"/>
  <c r="A88" i="1"/>
  <c r="A87" i="1"/>
  <c r="A86" i="1"/>
  <c r="A85" i="1"/>
  <c r="A84" i="1"/>
  <c r="A83" i="1"/>
  <c r="A82" i="1"/>
  <c r="A81" i="1"/>
  <c r="A80" i="1"/>
  <c r="A79" i="1"/>
  <c r="A78" i="1"/>
  <c r="A77" i="1"/>
  <c r="A76" i="1"/>
  <c r="A75" i="1"/>
  <c r="A72" i="1"/>
  <c r="A71" i="1"/>
  <c r="A70" i="1"/>
  <c r="A69" i="1"/>
  <c r="A68" i="1"/>
  <c r="A65" i="1"/>
  <c r="A64" i="1"/>
  <c r="A63" i="1"/>
  <c r="A62" i="1"/>
  <c r="A61" i="1"/>
  <c r="A60" i="1"/>
  <c r="A59" i="1"/>
  <c r="A56" i="1"/>
  <c r="A52" i="1"/>
  <c r="A51" i="1"/>
  <c r="A50" i="1"/>
  <c r="A49" i="1"/>
  <c r="A48" i="1"/>
  <c r="A47" i="1"/>
  <c r="A46" i="1"/>
  <c r="A43" i="1"/>
  <c r="A42" i="1"/>
  <c r="A41" i="1"/>
  <c r="A40" i="1"/>
  <c r="A39" i="1"/>
  <c r="A38" i="1"/>
  <c r="A37" i="1"/>
  <c r="A36" i="1"/>
  <c r="A35" i="1"/>
  <c r="A34" i="1"/>
  <c r="A33" i="1"/>
</calcChain>
</file>

<file path=xl/sharedStrings.xml><?xml version="1.0" encoding="utf-8"?>
<sst xmlns="http://schemas.openxmlformats.org/spreadsheetml/2006/main" count="10215" uniqueCount="528">
  <si>
    <t>GOC Workforce and Perceptions Survey 2025</t>
  </si>
  <si>
    <t>Data tables</t>
  </si>
  <si>
    <t xml:space="preserve"> </t>
  </si>
  <si>
    <t>Introduction</t>
  </si>
  <si>
    <t xml:space="preserve">This spreadsheet presents the results for each question included in the GOC's Workforce and Perceptions Survey 2025 (excluding free-text questions). </t>
  </si>
  <si>
    <t xml:space="preserve">The data was collected via an online survey of all registrants between 25 March and 4 May 2025. </t>
  </si>
  <si>
    <t>3,798 responses were received, representing a response rate of 12%.</t>
  </si>
  <si>
    <t>The data has been weighted by registration type using an up to date GOC register to ensure results are representative.</t>
  </si>
  <si>
    <t>How to interpret the results</t>
  </si>
  <si>
    <t>The overall result for each question is presented on the left of the each table.</t>
  </si>
  <si>
    <t>All questions include cross-breaks by different profiling categories (e.g. registration type, workplace setting) which are shown across the top of each table.</t>
  </si>
  <si>
    <t>The base size for each category (subgroup) is shown below its heading.</t>
  </si>
  <si>
    <t>The count and percent are shown for each result.</t>
  </si>
  <si>
    <t>Each question is analysed by the following subgroups:</t>
  </si>
  <si>
    <t>-</t>
  </si>
  <si>
    <t>Registration type</t>
  </si>
  <si>
    <t>Working status</t>
  </si>
  <si>
    <t>Workplace setting</t>
  </si>
  <si>
    <t>Locum status</t>
  </si>
  <si>
    <t>Additional qualifications</t>
  </si>
  <si>
    <t>Involvement in enhanced eye care services</t>
  </si>
  <si>
    <t>Length of time on the GOC register</t>
  </si>
  <si>
    <t>Region</t>
  </si>
  <si>
    <t>Age group</t>
  </si>
  <si>
    <t>Gender</t>
  </si>
  <si>
    <t>Ethnicity</t>
  </si>
  <si>
    <t>Disability status</t>
  </si>
  <si>
    <t>You can navigate to a particular question of interest by clicking the question name below.</t>
  </si>
  <si>
    <t>Your role</t>
  </si>
  <si>
    <t>Your career</t>
  </si>
  <si>
    <t>Your perspective of the GOC</t>
  </si>
  <si>
    <t>Speaking up</t>
  </si>
  <si>
    <t>Harassment, bullying or abuse</t>
  </si>
  <si>
    <t>Discrimination</t>
  </si>
  <si>
    <t>Consumer Complaints</t>
  </si>
  <si>
    <t>Continuing Professional Development (CPD)</t>
  </si>
  <si>
    <t>Registration fees</t>
  </si>
  <si>
    <t>About you</t>
  </si>
  <si>
    <t xml:space="preserve">  Q1. Please tell us which of the following roles apply to you (if you are retired, please select the most appropriate role before you retired)</t>
  </si>
  <si>
    <t>Total</t>
  </si>
  <si>
    <t>Work as locum</t>
  </si>
  <si>
    <t>Involved in enhanced eye care services</t>
  </si>
  <si>
    <t>Length of time on GOC register</t>
  </si>
  <si>
    <t>Difficulties providing patients care they need</t>
  </si>
  <si>
    <t>Socio-economic background</t>
  </si>
  <si>
    <t>Optometrist</t>
  </si>
  <si>
    <t>Dispensing optician</t>
  </si>
  <si>
    <t>Student optometrist</t>
  </si>
  <si>
    <t>Student dispensing optician</t>
  </si>
  <si>
    <t>Full-time (5+ days)</t>
  </si>
  <si>
    <t>Part-time (&lt;5 days)</t>
  </si>
  <si>
    <t>Independent/sole practitioner</t>
  </si>
  <si>
    <t>Multiple</t>
  </si>
  <si>
    <t>Hospital</t>
  </si>
  <si>
    <t>Domiciliary care</t>
  </si>
  <si>
    <t>Education/academia</t>
  </si>
  <si>
    <t>Yes</t>
  </si>
  <si>
    <t>No</t>
  </si>
  <si>
    <t>2 years or less</t>
  </si>
  <si>
    <t>3-5 years</t>
  </si>
  <si>
    <t>6-20 years</t>
  </si>
  <si>
    <t>21+ years</t>
  </si>
  <si>
    <t>North</t>
  </si>
  <si>
    <t>Midlands and East</t>
  </si>
  <si>
    <t>London</t>
  </si>
  <si>
    <t>South</t>
  </si>
  <si>
    <t>England</t>
  </si>
  <si>
    <t>Wales</t>
  </si>
  <si>
    <t>Scotland</t>
  </si>
  <si>
    <t>Northern Ireland</t>
  </si>
  <si>
    <t>&lt;35</t>
  </si>
  <si>
    <t>35-54</t>
  </si>
  <si>
    <t>55+</t>
  </si>
  <si>
    <t>Male</t>
  </si>
  <si>
    <t>Female</t>
  </si>
  <si>
    <t>Asian/Asian British</t>
  </si>
  <si>
    <t>Black/Black British</t>
  </si>
  <si>
    <t>Mixed/Multiple</t>
  </si>
  <si>
    <t>White</t>
  </si>
  <si>
    <t>Other</t>
  </si>
  <si>
    <t>White British/Irish</t>
  </si>
  <si>
    <t>Minority ethnic group</t>
  </si>
  <si>
    <t xml:space="preserve">Yes </t>
  </si>
  <si>
    <t>Professional/higher</t>
  </si>
  <si>
    <t>Intermediate</t>
  </si>
  <si>
    <t>Working class/lower</t>
  </si>
  <si>
    <t>Base</t>
  </si>
  <si>
    <t>Q1. Please tell us which of the following roles apply to you (if you are retired, please select the most appropriate role before you retired)</t>
  </si>
  <si>
    <t>Optometrist with an additional supply speciality</t>
  </si>
  <si>
    <t>Optometrist with a supplementary prescribing specialty</t>
  </si>
  <si>
    <t>Optometrist with an independent prescribing specialty</t>
  </si>
  <si>
    <t>Dispensing optician with a contact lens specialty</t>
  </si>
  <si>
    <t>Student optometrist undertaking the pre-registration scheme</t>
  </si>
  <si>
    <t xml:space="preserve">  Q2. Which of these best describes your current working status?</t>
  </si>
  <si>
    <t>Q2. Which of these best describes your current working status?</t>
  </si>
  <si>
    <t>Working / employed</t>
  </si>
  <si>
    <t>Not working / unemployed</t>
  </si>
  <si>
    <t>Fully retired</t>
  </si>
  <si>
    <t>Student / in education</t>
  </si>
  <si>
    <t xml:space="preserve">  Q3. Please select which of these best describes your current role</t>
  </si>
  <si>
    <t>Q3. Please select which of these best describes your current role</t>
  </si>
  <si>
    <t>No managerial responsibility</t>
  </si>
  <si>
    <t>Some management responsibilities and/or supervision role</t>
  </si>
  <si>
    <t>Responsible for managing or running the practice</t>
  </si>
  <si>
    <t>Director</t>
  </si>
  <si>
    <t>CEO or equivalent</t>
  </si>
  <si>
    <t xml:space="preserve">  Q4. Do you work as a locum?</t>
  </si>
  <si>
    <t>Q4. Do you work as a locum?</t>
  </si>
  <si>
    <t xml:space="preserve">  Q5. Where do you currently work? Please select all that apply</t>
  </si>
  <si>
    <t>Q5. Where do you currently work? Please select all that apply</t>
  </si>
  <si>
    <t>Independent practice</t>
  </si>
  <si>
    <t>Sole practitioner</t>
  </si>
  <si>
    <t>National chain of opticians</t>
  </si>
  <si>
    <t>Regional chain of opticians</t>
  </si>
  <si>
    <t xml:space="preserve">  Q6. How many days on average per week do you work there?</t>
  </si>
  <si>
    <t>Independent opticians</t>
  </si>
  <si>
    <t xml:space="preserve">  Working status</t>
  </si>
  <si>
    <t xml:space="preserve">  Q7. In the last 12 months, have you worked as a supervisor for pre-registration trainee optometrists? </t>
  </si>
  <si>
    <t xml:space="preserve">Q7. In the last 12 months, have you worked as a supervisor for pre-registration trainee optometrists? </t>
  </si>
  <si>
    <t xml:space="preserve">  Q8. Why did you choose to become a supervisor? Please select your three main reasons</t>
  </si>
  <si>
    <t>Q8. Why did you choose to become a supervisor? Please select your three main reasons</t>
  </si>
  <si>
    <t xml:space="preserve">Helping others joining the professions </t>
  </si>
  <si>
    <t>Enhanced skills and experience</t>
  </si>
  <si>
    <t>Pressure from my employer</t>
  </si>
  <si>
    <t>Increased job satisfaction</t>
  </si>
  <si>
    <t xml:space="preserve">Increased responsibility  </t>
  </si>
  <si>
    <t>Increased salary</t>
  </si>
  <si>
    <t>Increased professional status</t>
  </si>
  <si>
    <t xml:space="preserve">  Q10. Are you currently involved in delivering enhanced eye care services?</t>
  </si>
  <si>
    <t>Q10. Are you currently involved in delivering enhanced eye care services?</t>
  </si>
  <si>
    <t>I am not aware of these services</t>
  </si>
  <si>
    <t>Don't know</t>
  </si>
  <si>
    <t xml:space="preserve">  Q11. Do you have any of the following additional qualifications?</t>
  </si>
  <si>
    <t>Q11. Do you have any of the following additional qualifications?</t>
  </si>
  <si>
    <t>No additional qualifications</t>
  </si>
  <si>
    <t>Glaucoma</t>
  </si>
  <si>
    <t xml:space="preserve">Medical retina </t>
  </si>
  <si>
    <t>Contact lens practice</t>
  </si>
  <si>
    <t>Contact lens diploma</t>
  </si>
  <si>
    <t xml:space="preserve">Low vision </t>
  </si>
  <si>
    <t>Paediatric eye care</t>
  </si>
  <si>
    <t xml:space="preserve">  Q12. Approximately how long have you been on the GOC register?</t>
  </si>
  <si>
    <t>Q12. Approximately how long have you been on the GOC register?</t>
  </si>
  <si>
    <t>Less than 1 year</t>
  </si>
  <si>
    <t>1 to 2 years</t>
  </si>
  <si>
    <t>3 to 5 years</t>
  </si>
  <si>
    <t>6 to 10 years</t>
  </si>
  <si>
    <t>11 to 15 years</t>
  </si>
  <si>
    <t>16 to 20 years</t>
  </si>
  <si>
    <t>21 years and over</t>
  </si>
  <si>
    <t xml:space="preserve">  Q13. What were your main motivations for joining your profession? Please select your three main motivations</t>
  </si>
  <si>
    <t>Q13. What were your main motivations for joining your profession? Please select your three main motivations</t>
  </si>
  <si>
    <t>Interest in eye health/eye care</t>
  </si>
  <si>
    <t xml:space="preserve">Helping people </t>
  </si>
  <si>
    <t>Professional status</t>
  </si>
  <si>
    <t>Salary</t>
  </si>
  <si>
    <t>Flexible working patterns</t>
  </si>
  <si>
    <t>Opportunity to own my own business</t>
  </si>
  <si>
    <t xml:space="preserve">Didn’t get a place on my preferred degree course  </t>
  </si>
  <si>
    <t>Following in family footsteps</t>
  </si>
  <si>
    <t>Family pressure</t>
  </si>
  <si>
    <t>Portfolio working in different settings</t>
  </si>
  <si>
    <t xml:space="preserve">  Q14. Thinking about the last 12 months, to what extent are you satisfied or dissatisfied with your role/job?</t>
  </si>
  <si>
    <t>Q14. Thinking about the last 12 months, to what extent are you satisfied or dissatisfied with your role/job?</t>
  </si>
  <si>
    <t>Very satisfied</t>
  </si>
  <si>
    <t>Quite satisfied</t>
  </si>
  <si>
    <t>Neither satisfied or dissatisfied</t>
  </si>
  <si>
    <t>Dissatisfied</t>
  </si>
  <si>
    <t>Very dissatisfied</t>
  </si>
  <si>
    <t>TOTAL SATISFIED</t>
  </si>
  <si>
    <t>TOTAL DISSATISFIED</t>
  </si>
  <si>
    <t xml:space="preserve">  Q15. Why have you felt satisfied with your role/job over the last 12 months?</t>
  </si>
  <si>
    <t>Q15. Why have you felt satisfied with your role/job over the last 12 months?</t>
  </si>
  <si>
    <t>Work is rewarding and interesting</t>
  </si>
  <si>
    <t>Good working environment</t>
  </si>
  <si>
    <t>Good work/life balance</t>
  </si>
  <si>
    <t>Feel valued</t>
  </si>
  <si>
    <t>Supportive employer</t>
  </si>
  <si>
    <t>Good salary</t>
  </si>
  <si>
    <t>Manageable workload</t>
  </si>
  <si>
    <t xml:space="preserve">  Q16. Why have you felt dissatisfied with your role/job over the last 12 months?</t>
  </si>
  <si>
    <t>Q16. Why have you felt dissatisfied with your role/job over the last 12 months?</t>
  </si>
  <si>
    <t>Do not feel valued</t>
  </si>
  <si>
    <t>Heavy workload</t>
  </si>
  <si>
    <t xml:space="preserve">Poor salary </t>
  </si>
  <si>
    <t xml:space="preserve">Poor work/life balance </t>
  </si>
  <si>
    <t xml:space="preserve">Poor working environment </t>
  </si>
  <si>
    <t xml:space="preserve">Unsupportive employer </t>
  </si>
  <si>
    <t xml:space="preserve">Work is not rewarding or interesting </t>
  </si>
  <si>
    <t xml:space="preserve">  Q17a. In the last 12 months, have you experienced... Working beyond your hours?</t>
  </si>
  <si>
    <t>Q17a. In the last 12 months, have you experienced... Working beyond your hours?</t>
  </si>
  <si>
    <t>Never</t>
  </si>
  <si>
    <t>Rarely</t>
  </si>
  <si>
    <t>Sometimes</t>
  </si>
  <si>
    <t>Frequently</t>
  </si>
  <si>
    <t>Total - Sometimes/frequently</t>
  </si>
  <si>
    <t xml:space="preserve">  Q17b. In the last 12 months, have you experienced... Feeling unable to cope with workload?</t>
  </si>
  <si>
    <t>Q17b. In the last 12 months, have you experienced... Feeling unable to cope with workload?</t>
  </si>
  <si>
    <t xml:space="preserve">  Q17c. In the last 12 months, have you experienced... Taking a leave of absence due to stress?</t>
  </si>
  <si>
    <t>Q17c. In the last 12 months, have you experienced... Taking a leave of absence due to stress?</t>
  </si>
  <si>
    <t xml:space="preserve">  Q17d. In the last 12 months, have you experienced... Finding it difficult to provide patients with the level of care they need?</t>
  </si>
  <si>
    <t>Q17d. In the last 12 months, have you experienced... Finding it difficult to provide patients with the level of care they need?</t>
  </si>
  <si>
    <t xml:space="preserve">  Q18a. In the last 12 months, have you experienced any of the following? The standard time allocated to me for conducting a sight test has been insufficient to provide safe patient care</t>
  </si>
  <si>
    <t>Q18a. In the last 12 months, have you experienced any of the following? The standard time allocated to me for conducting a sight test has been insufficient to provide safe patient care</t>
  </si>
  <si>
    <t xml:space="preserve">  Q18b. In the last 12 months, have you experienced any of the following? I have felt under pressure to see a high number of patients every day which has impacted on my ability to provide safe patient care</t>
  </si>
  <si>
    <t>Q18b. In the last 12 months, have you experienced any of the following? I have felt under pressure to see a high number of patients every day which has impacted on my ability to provide safe patient care</t>
  </si>
  <si>
    <t xml:space="preserve">  Q18c. In the last 12 months, have you experienced any of the following? I have been asked to overbook clinics</t>
  </si>
  <si>
    <t>Q18c. In the last 12 months, have you experienced any of the following? I have been asked to overbook clinics</t>
  </si>
  <si>
    <t xml:space="preserve">  Q18d. In the last 12 months, have you experienced any of the following? I have felt under pressure to sell certain types of glasses or contact lenses that will earn more money for the business</t>
  </si>
  <si>
    <t>Q18d. In the last 12 months, have you experienced any of the following? I have felt under pressure to sell certain types of glasses or contact lenses that will earn more money for the business</t>
  </si>
  <si>
    <t xml:space="preserve">  Q18e. In the last 12 months, have you experienced any of the following? I have felt under pressure to sell a product or provide a service which I considered was not needed by the patient</t>
  </si>
  <si>
    <t>Q18e. In the last 12 months, have you experienced any of the following? I have felt under pressure to sell a product or provide a service which I considered was not needed by the patient</t>
  </si>
  <si>
    <t xml:space="preserve">  Q18f. In the last 12 months, have you experienced any of the following? I have felt under pressure to meet commercial targets at the expense of patient care</t>
  </si>
  <si>
    <t>Q18f. In the last 12 months, have you experienced any of the following? I have felt under pressure to meet commercial targets at the expense of patient care</t>
  </si>
  <si>
    <t xml:space="preserve">  Q19. Are you considering making any of the following changes to your career over the next 12-24 months?</t>
  </si>
  <si>
    <t>Q19. Are you considering making any of the following changes to your career over the next 12-24 months?</t>
  </si>
  <si>
    <t xml:space="preserve">Gain additional qualifications/skills </t>
  </si>
  <si>
    <t>Reduce your hours</t>
  </si>
  <si>
    <t xml:space="preserve">Leave the profession </t>
  </si>
  <si>
    <t>Retire</t>
  </si>
  <si>
    <t>Switch to locum work</t>
  </si>
  <si>
    <t>Take a career break</t>
  </si>
  <si>
    <t>None of the above</t>
  </si>
  <si>
    <t xml:space="preserve">  Q20. In what areas are you interested in gaining additional qualifications/skills?</t>
  </si>
  <si>
    <t>Q20. In what areas are you interested in gaining additional qualifications/skills?</t>
  </si>
  <si>
    <t>Independent prescribing</t>
  </si>
  <si>
    <t>Supplementary prescribing</t>
  </si>
  <si>
    <t>Additional supply</t>
  </si>
  <si>
    <t>Moving to optometry</t>
  </si>
  <si>
    <t>Contact lens specialty</t>
  </si>
  <si>
    <t xml:space="preserve">  Q21. Why do you plan to leave the profession?</t>
  </si>
  <si>
    <t>Q21. Why do you plan to leave the profession?</t>
  </si>
  <si>
    <t>Disillusionment with the profession</t>
  </si>
  <si>
    <t>To reduce stress / burnout / fatigue</t>
  </si>
  <si>
    <t>Lack of job satisfaction / unhappy at work</t>
  </si>
  <si>
    <t>Too much focus on sales and commercial pressures</t>
  </si>
  <si>
    <t xml:space="preserve">Low salary </t>
  </si>
  <si>
    <t>Heavy workload / pressure at work to meet targets</t>
  </si>
  <si>
    <t>Lack of opportunities for career progression</t>
  </si>
  <si>
    <t xml:space="preserve">Lack of support from employer </t>
  </si>
  <si>
    <t>Want to change career</t>
  </si>
  <si>
    <t xml:space="preserve">Planning to retire </t>
  </si>
  <si>
    <t xml:space="preserve">  Q22a. To what extent do these statements reflect your view of your place of work as a whole? There are opportunities for me to develop my career</t>
  </si>
  <si>
    <t>Q22a. To what extent do these statements reflect your view of your place of work as a whole? There are opportunities for me to develop my career</t>
  </si>
  <si>
    <t>Strongly agree</t>
  </si>
  <si>
    <t>Agree</t>
  </si>
  <si>
    <t>Neither agree nor disagree</t>
  </si>
  <si>
    <t>Disagree</t>
  </si>
  <si>
    <t>Strongly disagree</t>
  </si>
  <si>
    <t>TOTAL AGREE</t>
  </si>
  <si>
    <t>TOTAL DISAGREE</t>
  </si>
  <si>
    <t xml:space="preserve">  Q22b. To what extent do these statements reflect your view of your place of work as a whole? I have opportunities to improve my knowledge and skills</t>
  </si>
  <si>
    <t>Q22b. To what extent do these statements reflect your view of your place of work as a whole? I have opportunities to improve my knowledge and skills</t>
  </si>
  <si>
    <t xml:space="preserve">  Q22c. To what extent do these statements reflect your view of your place of work as a whole? I feel supported to develop my potential</t>
  </si>
  <si>
    <t>Q22c. To what extent do these statements reflect your view of your place of work as a whole? I feel supported to develop my potential</t>
  </si>
  <si>
    <t xml:space="preserve">  Q22d. To what extent do these statements reflect your view of your place of work as a whole? I am able to access the right learning and development opportunities when I need to</t>
  </si>
  <si>
    <t>Q22d. To what extent do these statements reflect your view of your place of work as a whole? I am able to access the right learning and development opportunities when I need to</t>
  </si>
  <si>
    <t xml:space="preserve">  Q23a. The General Optical Council 'Ensures the quality of optical education'</t>
  </si>
  <si>
    <t>Q23a. The General Optical Council 'Ensures the quality of optical education'</t>
  </si>
  <si>
    <t xml:space="preserve">  Q23b. The General Optical Council 'Charges registration fees which are reasonable'</t>
  </si>
  <si>
    <t>Q23b. The General Optical Council 'Charges registration fees which are reasonable'</t>
  </si>
  <si>
    <t xml:space="preserve">  Q23c. The General Optical Council 'Is fair to registrants when taking action through the fitness to practise process'</t>
  </si>
  <si>
    <t>Q23c. The General Optical Council 'Is fair to registrants when taking action through the fitness to practise process'</t>
  </si>
  <si>
    <t xml:space="preserve">  Q23d. The General Optical Council 'Sets appropriate standards for the profession'</t>
  </si>
  <si>
    <t>Q23d. The General Optical Council 'Sets appropriate standards for the profession'</t>
  </si>
  <si>
    <t xml:space="preserve">  Q23e. The General Optical Council 'Promotes equality, diversity and inclusion in its work'</t>
  </si>
  <si>
    <t>Q23e. The General Optical Council 'Promotes equality, diversity and inclusion in its work'</t>
  </si>
  <si>
    <t xml:space="preserve">  Q24a. How comfortable would you feel speaking up about patient safety concerning an individual GOC registrant with your manager / tutor?</t>
  </si>
  <si>
    <t>Q24a. How comfortable would you feel speaking up about patient safety concerning an individual GOC registrant with your manager / tutor?</t>
  </si>
  <si>
    <t>Very comfortable</t>
  </si>
  <si>
    <t>Quite comfortable</t>
  </si>
  <si>
    <t>Not very comfortable</t>
  </si>
  <si>
    <t>Not comfortable at all</t>
  </si>
  <si>
    <t>TOTAL COMFORTABLE</t>
  </si>
  <si>
    <t>TOTAL NOT COMFORTABLE</t>
  </si>
  <si>
    <t xml:space="preserve">  Q24b. How comfortable would you feel speaking up about patient safety concerning an individual GOC registrant with your employer / education provider?</t>
  </si>
  <si>
    <t>Q24b. How comfortable would you feel speaking up about patient safety concerning an individual GOC registrant with your employer / education provider?</t>
  </si>
  <si>
    <t xml:space="preserve">  Q24c. How comfortable would you feel speaking up about patient safety concerning an individual GOC registrant with your professional association / representative body?</t>
  </si>
  <si>
    <t>Q24c. How comfortable would you feel speaking up about patient safety concerning an individual GOC registrant with your professional association / representative body?</t>
  </si>
  <si>
    <t xml:space="preserve">  Q24d. How comfortable would you feel speaking up about patient safety concerning an individual GOC registrant with the GOC?</t>
  </si>
  <si>
    <t>Q24d. How comfortable would you feel speaking up about patient safety concerning an individual GOC registrant with the GOC?</t>
  </si>
  <si>
    <t xml:space="preserve">  Q25. Why didn’t you feel comfortable speaking up? Please select all that apply</t>
  </si>
  <si>
    <t>Q25. Why didn’t you feel comfortable speaking up? Please select all that apply</t>
  </si>
  <si>
    <t>I felt I might alienate myself from my colleagues</t>
  </si>
  <si>
    <t xml:space="preserve">I felt I might jeopardise my job </t>
  </si>
  <si>
    <t>I did not want to be seen as a troublemaker by management</t>
  </si>
  <si>
    <t>I did not believe that corrective action would be taken</t>
  </si>
  <si>
    <t>Prefer not to say</t>
  </si>
  <si>
    <t>I did not know who to contact</t>
  </si>
  <si>
    <t>I felt it was none of my business</t>
  </si>
  <si>
    <t>I thought that they already knew about it</t>
  </si>
  <si>
    <t>I didn’t think it was a serious issue at the time</t>
  </si>
  <si>
    <t>I thought it would be raised by someone else</t>
  </si>
  <si>
    <t>I thought it was common practice</t>
  </si>
  <si>
    <t xml:space="preserve">  Q26a. How comfortable would you feel speaking up about patient safety concerning your employer with your manager / tutor?</t>
  </si>
  <si>
    <t>Q26a. How comfortable would you feel speaking up about patient safety concerning your employer with your manager / tutor?</t>
  </si>
  <si>
    <t xml:space="preserve">  Q26b. How comfortable would you feel speaking up about patient safety concerning your employer with your employer / education provider?</t>
  </si>
  <si>
    <t>Q26b. How comfortable would you feel speaking up about patient safety concerning your employer with your employer / education provider?</t>
  </si>
  <si>
    <t xml:space="preserve">  Q26c. How comfortable would you feel speaking up about patient safety concerning your employer with your professional association / representative body?</t>
  </si>
  <si>
    <t>Q26c. How comfortable would you feel speaking up about patient safety concerning your employer with your professional association / representative body?</t>
  </si>
  <si>
    <t xml:space="preserve">  Q26d. How comfortable would you feel speaking up about patient safety concerning your employer with the GOC?</t>
  </si>
  <si>
    <t>Q26d. How comfortable would you feel speaking up about patient safety concerning your employer with the GOC?</t>
  </si>
  <si>
    <t xml:space="preserve">  Q24/26a. How comfortable would you feel speaking up about patient safety concerning an individual or employer with your manager / tutor?</t>
  </si>
  <si>
    <t>Q24/26a. How comfortable would you feel speaking up about patient safety concerning an individual or employer with your manager / tutor?</t>
  </si>
  <si>
    <t xml:space="preserve">  Q24/26b. How comfortable would you feel speaking up about patient safety concerning an individual or employer with your employer / education provider?</t>
  </si>
  <si>
    <t>Q24/26b. How comfortable would you feel speaking up about patient safety concerning an individual or employer with your employer / education provider?</t>
  </si>
  <si>
    <t xml:space="preserve">  Q24/26c. How comfortable would you feel speaking up about patient safety concerning an individual or employer with your professional association / representative body?</t>
  </si>
  <si>
    <t>Q24/26c. How comfortable would you feel speaking up about patient safety concerning an individual or employer with your professional association / representative body?</t>
  </si>
  <si>
    <t xml:space="preserve">  Q24/26d. How comfortable would you feel speaking up about patient safety concerning an individual or employer with the GOC?</t>
  </si>
  <si>
    <t>Q24/26d. How comfortable would you feel speaking up about patient safety concerning an individual or employer with the GOC?</t>
  </si>
  <si>
    <t xml:space="preserve">  Q27. Why didn’t you feel comfortable speaking up? Please select all that apply</t>
  </si>
  <si>
    <t>Q27. Why didn’t you feel comfortable speaking up? Please select all that apply</t>
  </si>
  <si>
    <t xml:space="preserve">  Q28a. In the last 12 months how many times have you personally experienced harassment, bullying or abuse at work (or study) from patients / service users, their relatives or other members of the public?</t>
  </si>
  <si>
    <t>Q28a. In the last 12 months how many times have you personally experienced harassment, bullying or abuse at work (or study) from patients / service users, their relatives or other members of the public?</t>
  </si>
  <si>
    <t>1 to 2</t>
  </si>
  <si>
    <t>3 to 5</t>
  </si>
  <si>
    <t>6 to 10</t>
  </si>
  <si>
    <t>More than 10</t>
  </si>
  <si>
    <t>TOTAL - EXPERIENCE OF</t>
  </si>
  <si>
    <t xml:space="preserve">  Q28b. In the last 12 months how many times have you personally experienced harassment, bullying or abuse at work (or study) from managers?</t>
  </si>
  <si>
    <t>Q28b. In the last 12 months how many times have you personally experienced harassment, bullying or abuse at work (or study) from managers?</t>
  </si>
  <si>
    <t xml:space="preserve">  Q28c. In the last 12 months how many times have you personally experienced harassment, bullying or abuse at work (or study) from other colleagues?</t>
  </si>
  <si>
    <t>Q28c. In the last 12 months how many times have you personally experienced harassment, bullying or abuse at work (or study) from other colleagues?</t>
  </si>
  <si>
    <t xml:space="preserve">  Q28d. In the last 12 months how many times have you personally experienced harassment, bullying or abuse at work (or study) from tutors / lecturers / supervisors?</t>
  </si>
  <si>
    <t>Q28d. In the last 12 months how many times have you personally experienced harassment, bullying or abuse at work (or study) from tutors / lecturers / supervisors?</t>
  </si>
  <si>
    <t xml:space="preserve">  Q29. Was the harassment, bullying or abuse you experienced ever related to any of the following?</t>
  </si>
  <si>
    <t>Q29. Was the harassment, bullying or abuse you experienced ever related to any of the following?</t>
  </si>
  <si>
    <t>Race</t>
  </si>
  <si>
    <t>Age</t>
  </si>
  <si>
    <t>Sex</t>
  </si>
  <si>
    <t>Religion or belief</t>
  </si>
  <si>
    <t>Disability</t>
  </si>
  <si>
    <t>Pregnancy and maternity</t>
  </si>
  <si>
    <t>Sexual orientation</t>
  </si>
  <si>
    <t>Marriage or civil partnership</t>
  </si>
  <si>
    <t>Gender reassignment</t>
  </si>
  <si>
    <t xml:space="preserve">  Q30. The last time you experienced harassment, bullying or abuse at work (or study), did you or a colleague report it?</t>
  </si>
  <si>
    <t>Q30. The last time you experienced harassment, bullying or abuse at work (or study), did you or a colleague report it?</t>
  </si>
  <si>
    <t>Yes, I reported it</t>
  </si>
  <si>
    <t>Yes, a colleague reported it</t>
  </si>
  <si>
    <t>Not applicable</t>
  </si>
  <si>
    <t>TOTAL - REPORTED</t>
  </si>
  <si>
    <t xml:space="preserve">  Q31. Why didn't you report it?</t>
  </si>
  <si>
    <t>Q31. Why didn't you report it?</t>
  </si>
  <si>
    <t>Don't trust anything will be done or the people I have to report to</t>
  </si>
  <si>
    <t>Can't prove the incident or behaviour took place</t>
  </si>
  <si>
    <t>Worried about retaliation or repercussions</t>
  </si>
  <si>
    <t>Worried I wouldn't be taken seriously</t>
  </si>
  <si>
    <t>Concerns about job security</t>
  </si>
  <si>
    <t>Concerns about remaining anonymous</t>
  </si>
  <si>
    <t>Worried I wouldn't be believed</t>
  </si>
  <si>
    <t xml:space="preserve">  Q32a. In the last 12 months, how many times have you personally experienced any discrimination in your role at work (or study) from patients / service users, their relatives or other members of the public?</t>
  </si>
  <si>
    <t>Q32a. In the last 12 months, how many times have you personally experienced any discrimination in your role at work (or study) from patients / service users, their relatives or other members of the public?</t>
  </si>
  <si>
    <t xml:space="preserve">  Q32b. In the last 12 months, how many times have you personally experienced any discrimination in your role at work (or study) from managers?</t>
  </si>
  <si>
    <t>Q32b. In the last 12 months, how many times have you personally experienced any discrimination in your role at work (or study) from managers?</t>
  </si>
  <si>
    <t xml:space="preserve">  Q32c. In the last 12 months, how many times have you personally experienced any discrimination in your role at work (or study) from other colleagues?</t>
  </si>
  <si>
    <t>Q32c. In the last 12 months, how many times have you personally experienced any discrimination in your role at work (or study) from other colleagues?</t>
  </si>
  <si>
    <t xml:space="preserve">  Q32d. In the last 12 months, how many times have you personally experienced any discrimination in your role at work (or study) from tutors / lecturers / supervisors?</t>
  </si>
  <si>
    <t>Q32d. In the last 12 months, how many times have you personally experienced any discrimination in your role at work (or study) from tutors / lecturers / supervisors?</t>
  </si>
  <si>
    <t xml:space="preserve">  Q33. What type of discrimination have you experienced?</t>
  </si>
  <si>
    <t>Q33. What type of discrimination have you experienced?</t>
  </si>
  <si>
    <t xml:space="preserve">  Q34. The last time you experienced discrimination at work (or study), did you or a colleague report it?</t>
  </si>
  <si>
    <t>Q34. The last time you experienced discrimination at work (or study), did you or a colleague report it?</t>
  </si>
  <si>
    <t xml:space="preserve">  Q35. Why didn't you report it?</t>
  </si>
  <si>
    <t>Q35. Why didn't you report it?</t>
  </si>
  <si>
    <t xml:space="preserve">  Q37. How aware are you of the role of the Optical Consumer Complaints Service (OCCS) in providing a free mediation service to help resolve consumer complaints?</t>
  </si>
  <si>
    <t>Q37. How aware are you of the role of the Optical Consumer Complaints Service (OCCS) in providing a free mediation service to help resolve consumer complaints?</t>
  </si>
  <si>
    <t>Very aware</t>
  </si>
  <si>
    <t>Quite aware</t>
  </si>
  <si>
    <t>Not very aware</t>
  </si>
  <si>
    <t>Not at all aware</t>
  </si>
  <si>
    <t>TOTAL AWARE</t>
  </si>
  <si>
    <t>TOTAL NOT AWARE</t>
  </si>
  <si>
    <t xml:space="preserve">  Q38a. How confident or otherwise are you in completing... At the beginning of the cycle, completing your personal development plan (PDP) which sets out your CPD activity over the next three years?</t>
  </si>
  <si>
    <t>Q38a. How confident or otherwise are you in completing... At the beginning of the cycle, completing your personal development plan (PDP) which sets out your CPD activity over the next three years?</t>
  </si>
  <si>
    <t>Very confident</t>
  </si>
  <si>
    <t>Quite confident</t>
  </si>
  <si>
    <t>Not very confident</t>
  </si>
  <si>
    <t>Not confident at all</t>
  </si>
  <si>
    <t>TOTAL CONFIDENT</t>
  </si>
  <si>
    <t>TOTAL NOT CONFIDENT</t>
  </si>
  <si>
    <t xml:space="preserve">  Q38b. How confident or otherwise are you in completing... During the cycle, completing a short written reflective statement after each CPD activity to capture learning?</t>
  </si>
  <si>
    <t>Q38b. How confident or otherwise are you in completing... During the cycle, completing a short written reflective statement after each CPD activity to capture learning?</t>
  </si>
  <si>
    <t xml:space="preserve">  Q38c. How confident or otherwise are you in completing... During the cycle, participating in a peer review activity where you reflect and discuss learning with your peers?</t>
  </si>
  <si>
    <t>Q38c. How confident or otherwise are you in completing... During the cycle, participating in a peer review activity where you reflect and discuss learning with your peers?</t>
  </si>
  <si>
    <t xml:space="preserve">  Q38d. How confident or otherwise are you in completing... Towards the end of the cycle, completing a reflective exercise with a peer to review your progress over the last three years against your PDP?</t>
  </si>
  <si>
    <t>Q38d. How confident or otherwise are you in completing... Towards the end of the cycle, completing a reflective exercise with a peer to review your progress over the last three years against your PDP?</t>
  </si>
  <si>
    <t xml:space="preserve">  Q38e. How confident or otherwise are you in completing... Self-directed CPD?</t>
  </si>
  <si>
    <t>Q38e. How confident or otherwise are you in completing... Self-directed CPD?</t>
  </si>
  <si>
    <t xml:space="preserve">  Q39a. Within this CPD cycle, have you attended any CPD (provider-led or self-directed) to learn about... Addressing bullying, harassment and discrimination in the workplace?</t>
  </si>
  <si>
    <t>Q39a. Within this CPD cycle, have you attended any CPD (provider-led or self-directed) to learn about... Addressing bullying, harassment and discrimination in the workplace?</t>
  </si>
  <si>
    <t>Plan to attend</t>
  </si>
  <si>
    <t xml:space="preserve">  Q39b. Within this CPD cycle, have you attended any CPD (provider-led or self-directed) to learn about... Health disparities and health inequalities?</t>
  </si>
  <si>
    <t>Q39b. Within this CPD cycle, have you attended any CPD (provider-led or self-directed) to learn about... Health disparities and health inequalities?</t>
  </si>
  <si>
    <t xml:space="preserve">  Q39c. Within this CPD cycle, have you attended any CPD (provider-led or self-directed) to learn about... Exploring your own personal biases and biases of others?</t>
  </si>
  <si>
    <t>Q39c. Within this CPD cycle, have you attended any CPD (provider-led or self-directed) to learn about... Exploring your own personal biases and biases of others?</t>
  </si>
  <si>
    <t xml:space="preserve">  Q39d. Within this CPD cycle, have you attended any CPD (provider-led or self-directed) to learn about... Speaking up (whistleblowing)?</t>
  </si>
  <si>
    <t>Q39d. Within this CPD cycle, have you attended any CPD (provider-led or self-directed) to learn about... Speaking up (whistleblowing)?</t>
  </si>
  <si>
    <t xml:space="preserve">  Q39e. Within this CPD cycle, have you attended any CPD (provider-led or self-directed) to learn about... Artificial intelligence?</t>
  </si>
  <si>
    <t>Q39e. Within this CPD cycle, have you attended any CPD (provider-led or self-directed) to learn about... Artificial intelligence?</t>
  </si>
  <si>
    <t xml:space="preserve">  Q40. Were the number of points required over the three year CPD cycle...?</t>
  </si>
  <si>
    <t>Q40. Were the number of points required over the three year CPD cycle...?</t>
  </si>
  <si>
    <t>Too few</t>
  </si>
  <si>
    <t>About right</t>
  </si>
  <si>
    <t>Too much</t>
  </si>
  <si>
    <t>Don’t know</t>
  </si>
  <si>
    <t xml:space="preserve">  Q42. Who paid your last GOC registration fee?</t>
  </si>
  <si>
    <t>Q42. Who paid your last GOC registration fee?</t>
  </si>
  <si>
    <t>I paid</t>
  </si>
  <si>
    <t>My employer paid</t>
  </si>
  <si>
    <t xml:space="preserve">  Q43. Do you wish to be able to pay your GOC registration fee in instalments throughout the year?</t>
  </si>
  <si>
    <t>Q43. Do you wish to be able to pay your GOC registration fee in instalments throughout the year?</t>
  </si>
  <si>
    <t xml:space="preserve">  Q44. If you were to pay your own GOC registration fee, would you wish to be able to pay in instalments throughout the year?</t>
  </si>
  <si>
    <t>Q44. If you were to pay your own GOC registration fee, would you wish to be able to pay in instalments throughout the year?</t>
  </si>
  <si>
    <t xml:space="preserve">  Q43/Q44. Do you wish to be able to pay your GOC registration fee in instalments throughout the year? (combined)</t>
  </si>
  <si>
    <t>Q43/Q44. Do you wish to be able to pay your GOC registration fee in instalments throughout the year? (combined)</t>
  </si>
  <si>
    <t xml:space="preserve">  Q45. What is your age?</t>
  </si>
  <si>
    <t>Q45. What is your age?</t>
  </si>
  <si>
    <t>Under 25</t>
  </si>
  <si>
    <t>25 - 34</t>
  </si>
  <si>
    <t>35 - 44</t>
  </si>
  <si>
    <t>45 - 54</t>
  </si>
  <si>
    <t>55 - 64</t>
  </si>
  <si>
    <t xml:space="preserve">65 + </t>
  </si>
  <si>
    <t xml:space="preserve">  Q46. What is your gender?</t>
  </si>
  <si>
    <t>Q46. What is your gender?</t>
  </si>
  <si>
    <t>Prefer to self-identify</t>
  </si>
  <si>
    <t xml:space="preserve">  Q47. Do you consider yourself to be trans or have a trans history?</t>
  </si>
  <si>
    <t>Q47. Do you consider yourself to be trans or have a trans history?</t>
  </si>
  <si>
    <t xml:space="preserve">  Q48. Are you intersex and/or have a variation of sex characteristics (VSC)?</t>
  </si>
  <si>
    <t>Q48. Are you intersex and/or have a variation of sex characteristics (VSC)?</t>
  </si>
  <si>
    <t xml:space="preserve">  Q49. Which of the following best describes your sexuality?</t>
  </si>
  <si>
    <t>Q49. Which of the following best describes your sexuality?</t>
  </si>
  <si>
    <t>Heterosexual/Straight</t>
  </si>
  <si>
    <t>Gay/Lesbian</t>
  </si>
  <si>
    <t>Bisexual</t>
  </si>
  <si>
    <t>Prefer to describe another way</t>
  </si>
  <si>
    <t xml:space="preserve">  Q50. What is your legal partnership status?</t>
  </si>
  <si>
    <t>Q50. What is your legal partnership status?</t>
  </si>
  <si>
    <t>Never married and never registered a civil partnership</t>
  </si>
  <si>
    <t>Married or in a registered civil partnership</t>
  </si>
  <si>
    <t>Separated</t>
  </si>
  <si>
    <t>Divorced or civil partnership dissolved</t>
  </si>
  <si>
    <t>Widowed or a surviving partner from a civil partnership</t>
  </si>
  <si>
    <t xml:space="preserve">  Q51. What best describes your ethnic group?</t>
  </si>
  <si>
    <t>Q51. What best describes your ethnic group?</t>
  </si>
  <si>
    <t>Asian or Asian British - Bangladeshi</t>
  </si>
  <si>
    <t>Asian or Asian British - Chinese</t>
  </si>
  <si>
    <t>Asian or Asian British - Indian</t>
  </si>
  <si>
    <t>Asian or Asian British - Pakistani</t>
  </si>
  <si>
    <t>Other Asian</t>
  </si>
  <si>
    <t>Black, Black British, Caribbean or African - African</t>
  </si>
  <si>
    <t>Black, Black British, Caribbean or African - Caribbean</t>
  </si>
  <si>
    <t xml:space="preserve">Other Black </t>
  </si>
  <si>
    <t>Mixed or Multiple ethnic groups - White and Asian</t>
  </si>
  <si>
    <t>Mixed or Multiple ethnic groups - White and Black</t>
  </si>
  <si>
    <t>Mixed or Multiple ethnic groups - White and Black African</t>
  </si>
  <si>
    <t>Mixed or Multiple ethnic groups - White and Black Caribbean</t>
  </si>
  <si>
    <t>Other Mixed or Multiple ethnic group</t>
  </si>
  <si>
    <t>White - English, Welsh, Scottish, Northern Irish, British</t>
  </si>
  <si>
    <t>White - Irish</t>
  </si>
  <si>
    <t>White - Gypsy or Irish Traveller</t>
  </si>
  <si>
    <t xml:space="preserve">Other White </t>
  </si>
  <si>
    <t>Arab</t>
  </si>
  <si>
    <t>Any other ethnic group</t>
  </si>
  <si>
    <t xml:space="preserve">Prefer not to say </t>
  </si>
  <si>
    <t xml:space="preserve">  Q52. What is your main language?</t>
  </si>
  <si>
    <t>Q52. What is your main language?</t>
  </si>
  <si>
    <t>English</t>
  </si>
  <si>
    <t>Other (including sign languages)</t>
  </si>
  <si>
    <t xml:space="preserve">  Q53. Do you speak any additional languages fluently (including sign languages)?</t>
  </si>
  <si>
    <t>Q53. Do you speak any additional languages fluently (including sign languages)?</t>
  </si>
  <si>
    <t xml:space="preserve">  Q54. What is your religion?</t>
  </si>
  <si>
    <t>Q54. What is your religion?</t>
  </si>
  <si>
    <t>No religion or belief</t>
  </si>
  <si>
    <t>Buddhist</t>
  </si>
  <si>
    <t>Christian</t>
  </si>
  <si>
    <t>Hindu</t>
  </si>
  <si>
    <t>Jewish</t>
  </si>
  <si>
    <t>Muslim</t>
  </si>
  <si>
    <t>Sikh</t>
  </si>
  <si>
    <t xml:space="preserve">  Q55. Do you consider yourself to have a disability (any physical or mental health conditions or illnesses that reduce your ability to carry out day-to-day activities, which have lasted or are expected to last 12 months or more)?</t>
  </si>
  <si>
    <t>Q55. Do you consider yourself to have a disability (any physical or mental health conditions or illnesses that reduce your ability to carry out day-to-day activities, which have lasted or are expected to last 12 months or more)?</t>
  </si>
  <si>
    <t xml:space="preserve">  Q56. How would you categorise your physical or mental health conditions or illnesses?</t>
  </si>
  <si>
    <t>Q56. How would you categorise your physical or mental health conditions or illnesses?</t>
  </si>
  <si>
    <t>Neurodiversity (e.g. autism, ADHD)</t>
  </si>
  <si>
    <t>Learning disability (e.g. dyslexia, dyspraxia)</t>
  </si>
  <si>
    <t>Neurological condition (e.g. epilepsy, cerebral palsy)</t>
  </si>
  <si>
    <t>Mental health condition (e.g. anxiety, depression)</t>
  </si>
  <si>
    <t>Physical impairment (e.g. amputation, paralysis)</t>
  </si>
  <si>
    <t>Sensory impairment (e.g. Blind, Deaf)</t>
  </si>
  <si>
    <t xml:space="preserve">  Q57. Are you pregnant, on parental leave, or returning from parental leave?</t>
  </si>
  <si>
    <t>Q57. Are you pregnant, on parental leave, or returning from parental leave?</t>
  </si>
  <si>
    <t xml:space="preserve">  Q58. Do you have unpaid caring responsibilities? Please select all that apply</t>
  </si>
  <si>
    <t>Q58. Do you have unpaid caring responsibilities? Please select all that apply</t>
  </si>
  <si>
    <t>Carer of a child/children (aged under 18)</t>
  </si>
  <si>
    <t>Carer of a child/children with a long-term health condition or illness (aged under 18)</t>
  </si>
  <si>
    <t>Carer of a disabled adult (aged 18 or over)</t>
  </si>
  <si>
    <t>Carer of an older person (aged 65 or over)</t>
  </si>
  <si>
    <t xml:space="preserve">  Q59. What was the occupation of your main household earner when you were aged about 14?</t>
  </si>
  <si>
    <t>Q59. What was the occupation of your main household earner when you were aged about 14?</t>
  </si>
  <si>
    <t>Modern professional &amp; traditional professional occupations</t>
  </si>
  <si>
    <t>Senior, middle or junior managers or administrators</t>
  </si>
  <si>
    <t>Clerical and intermediate occupations</t>
  </si>
  <si>
    <t>Technical and craft occupations</t>
  </si>
  <si>
    <t xml:space="preserve">Routine, semi-routine manual and service occupations </t>
  </si>
  <si>
    <t>Long-term unemployed</t>
  </si>
  <si>
    <t xml:space="preserve">Small business owners who employed less than 25 people </t>
  </si>
  <si>
    <t xml:space="preserve">  Q60. Which type of school did you attend for the most time between the ages of 11 and 16?</t>
  </si>
  <si>
    <t>Q60. Which type of school did you attend for the most time between the ages of 11 and 16?</t>
  </si>
  <si>
    <t>State-run or state-funded school</t>
  </si>
  <si>
    <t>Independent or fee-paying school</t>
  </si>
  <si>
    <t>Independent or fee-paying school (means-tested bursary for 90% of cost)</t>
  </si>
  <si>
    <t>Attended school outside the UK</t>
  </si>
  <si>
    <t xml:space="preserve">  Q61. If you finished school after 1980, were you eligible for free school meals at any point during your school years?</t>
  </si>
  <si>
    <t>Q61. If you finished school after 1980, were you eligible for free school meals at any point during your school years?</t>
  </si>
  <si>
    <t>Not applicable (finished school before 1980 or went to school overseas)</t>
  </si>
  <si>
    <t xml:space="preserve">  Q62. In which of the following regions do you live?</t>
  </si>
  <si>
    <t>Q62. In which of the following regions do you live?</t>
  </si>
  <si>
    <t>North East</t>
  </si>
  <si>
    <t>North West</t>
  </si>
  <si>
    <t>Yorkshire and Humber</t>
  </si>
  <si>
    <t>East Midlands</t>
  </si>
  <si>
    <t>West Midlands</t>
  </si>
  <si>
    <t>East of England</t>
  </si>
  <si>
    <t>South East</t>
  </si>
  <si>
    <t>South West</t>
  </si>
  <si>
    <t>Outside the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</si>
</sst>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11"/>
      <color theme="1"/>
      <name val="Aptos Narrow"/>
      <family val="2"/>
      <scheme val="minor"/>
    </font>
    <font>
      <sz val="11"/>
      <name val="Aptos Narrow"/>
      <family val="2"/>
    </font>
    <font>
      <b/>
      <sz val="11"/>
      <name val="Aptos Narrow"/>
      <family val="2"/>
    </font>
    <font>
      <b/>
      <sz val="14"/>
      <color theme="1"/>
      <name val="Aptos Narrow"/>
      <family val="2"/>
      <scheme val="minor"/>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1" fillId="0" borderId="0" xfId="0" applyFont="1"/>
    <xf numFmtId="0" fontId="3" fillId="0" borderId="0" xfId="0" applyFont="1"/>
    <xf numFmtId="0" fontId="2" fillId="0" borderId="0" xfId="0" applyFont="1"/>
    <xf numFmtId="0" fontId="0" fillId="0" borderId="0" xfId="0" applyAlignment="1">
      <alignment horizontal="center"/>
    </xf>
    <xf numFmtId="0" fontId="1" fillId="0" borderId="0" xfId="0" applyFont="1" applyAlignment="1">
      <alignment horizontal="center"/>
    </xf>
    <xf numFmtId="0" fontId="2" fillId="0" borderId="0" xfId="0" applyFont="1" applyAlignment="1">
      <alignment horizontal="center" wrapText="1"/>
    </xf>
    <xf numFmtId="0" fontId="0" fillId="0" borderId="0" xfId="0" applyAlignment="1">
      <alignment horizontal="center" wrapText="1"/>
    </xf>
    <xf numFmtId="0" fontId="3" fillId="0" borderId="0" xfId="0" applyFont="1" applyAlignment="1">
      <alignment horizontal="center" wrapText="1"/>
    </xf>
    <xf numFmtId="0" fontId="2" fillId="0" borderId="0" xfId="0" applyFont="1" applyAlignment="1">
      <alignment wrapText="1"/>
    </xf>
    <xf numFmtId="0" fontId="0" fillId="0" borderId="0" xfId="0" applyAlignment="1">
      <alignment wrapText="1"/>
    </xf>
    <xf numFmtId="9" fontId="0" fillId="0" borderId="0" xfId="0" applyNumberFormat="1" applyAlignment="1">
      <alignment horizontal="center"/>
    </xf>
    <xf numFmtId="0" fontId="4" fillId="0" borderId="0" xfId="0" applyFont="1"/>
    <xf numFmtId="0" fontId="0" fillId="0" borderId="0" xfId="0" applyAlignment="1">
      <alignment horizontal="right"/>
    </xf>
    <xf numFmtId="0" fontId="3" fillId="0" borderId="0" xfId="0" applyFont="1" applyAlignment="1">
      <alignment horizontal="center" vertical="center" wrapText="1"/>
    </xf>
    <xf numFmtId="0" fontId="0" fillId="0" borderId="0" xfId="0" applyAlignment="1">
      <alignment wrapText="1"/>
    </xf>
    <xf numFmtId="0" fontId="5"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8"/>
  <sheetViews>
    <sheetView topLeftCell="A40" workbookViewId="0">
      <selection activeCell="A55" sqref="A55"/>
    </sheetView>
  </sheetViews>
  <sheetFormatPr defaultColWidth="9.140625" defaultRowHeight="14.45"/>
  <cols>
    <col min="1" max="1" width="10.42578125" customWidth="1"/>
  </cols>
  <sheetData>
    <row r="1" spans="1:2" ht="18">
      <c r="A1" s="12" t="s">
        <v>0</v>
      </c>
    </row>
    <row r="2" spans="1:2" ht="18">
      <c r="A2" s="12" t="s">
        <v>1</v>
      </c>
    </row>
    <row r="3" spans="1:2">
      <c r="A3" t="s">
        <v>2</v>
      </c>
    </row>
    <row r="4" spans="1:2">
      <c r="A4" s="1" t="s">
        <v>3</v>
      </c>
    </row>
    <row r="5" spans="1:2">
      <c r="A5" t="s">
        <v>4</v>
      </c>
    </row>
    <row r="6" spans="1:2">
      <c r="A6" t="s">
        <v>5</v>
      </c>
    </row>
    <row r="7" spans="1:2">
      <c r="A7" t="s">
        <v>6</v>
      </c>
    </row>
    <row r="8" spans="1:2">
      <c r="A8" t="s">
        <v>7</v>
      </c>
    </row>
    <row r="10" spans="1:2">
      <c r="A10" s="1" t="s">
        <v>8</v>
      </c>
    </row>
    <row r="11" spans="1:2">
      <c r="A11" t="s">
        <v>9</v>
      </c>
    </row>
    <row r="12" spans="1:2">
      <c r="A12" t="s">
        <v>10</v>
      </c>
    </row>
    <row r="13" spans="1:2">
      <c r="A13" t="s">
        <v>11</v>
      </c>
    </row>
    <row r="14" spans="1:2">
      <c r="A14" t="s">
        <v>12</v>
      </c>
    </row>
    <row r="15" spans="1:2">
      <c r="A15" t="s">
        <v>13</v>
      </c>
    </row>
    <row r="16" spans="1:2">
      <c r="A16" s="13" t="s">
        <v>14</v>
      </c>
      <c r="B16" t="s">
        <v>15</v>
      </c>
    </row>
    <row r="17" spans="1:2">
      <c r="A17" s="13" t="s">
        <v>14</v>
      </c>
      <c r="B17" t="s">
        <v>16</v>
      </c>
    </row>
    <row r="18" spans="1:2">
      <c r="A18" s="13" t="s">
        <v>14</v>
      </c>
      <c r="B18" t="s">
        <v>17</v>
      </c>
    </row>
    <row r="19" spans="1:2">
      <c r="A19" s="13" t="s">
        <v>14</v>
      </c>
      <c r="B19" t="s">
        <v>18</v>
      </c>
    </row>
    <row r="20" spans="1:2">
      <c r="A20" s="13" t="s">
        <v>14</v>
      </c>
      <c r="B20" t="s">
        <v>19</v>
      </c>
    </row>
    <row r="21" spans="1:2">
      <c r="A21" s="13" t="s">
        <v>14</v>
      </c>
      <c r="B21" t="s">
        <v>20</v>
      </c>
    </row>
    <row r="22" spans="1:2">
      <c r="A22" s="13" t="s">
        <v>14</v>
      </c>
      <c r="B22" t="s">
        <v>21</v>
      </c>
    </row>
    <row r="23" spans="1:2">
      <c r="A23" s="13" t="s">
        <v>14</v>
      </c>
      <c r="B23" t="s">
        <v>22</v>
      </c>
    </row>
    <row r="24" spans="1:2">
      <c r="A24" s="13" t="s">
        <v>14</v>
      </c>
      <c r="B24" t="s">
        <v>23</v>
      </c>
    </row>
    <row r="25" spans="1:2">
      <c r="A25" s="13" t="s">
        <v>14</v>
      </c>
      <c r="B25" t="s">
        <v>24</v>
      </c>
    </row>
    <row r="26" spans="1:2">
      <c r="A26" s="13" t="s">
        <v>14</v>
      </c>
      <c r="B26" t="s">
        <v>25</v>
      </c>
    </row>
    <row r="27" spans="1:2">
      <c r="A27" s="13" t="s">
        <v>14</v>
      </c>
      <c r="B27" t="s">
        <v>26</v>
      </c>
    </row>
    <row r="29" spans="1:2">
      <c r="A29" t="s">
        <v>27</v>
      </c>
    </row>
    <row r="31" spans="1:2">
      <c r="A31" s="1" t="s">
        <v>28</v>
      </c>
    </row>
    <row r="32" spans="1:2">
      <c r="A32" t="str">
        <f>HYPERLINK("#Q1.", "Q1. Please tell us which of the following roles apply to you (if you are retired, please select the most appropriate role before you retired)")</f>
        <v>Q1. Please tell us which of the following roles apply to you (if you are retired, please select the most appropriate role before you retired)</v>
      </c>
    </row>
    <row r="33" spans="1:1">
      <c r="A33" t="str">
        <f>HYPERLINK("#Q2.", "Q2. Which of these best describes your current working status?")</f>
        <v>Q2. Which of these best describes your current working status?</v>
      </c>
    </row>
    <row r="34" spans="1:1">
      <c r="A34" t="str">
        <f>HYPERLINK("#Q3.", "Q3. Please select which of these best describes your current role")</f>
        <v>Q3. Please select which of these best describes your current role</v>
      </c>
    </row>
    <row r="35" spans="1:1">
      <c r="A35" t="str">
        <f>HYPERLINK("#Q4.", "Q4. Do you work as a locum?")</f>
        <v>Q4. Do you work as a locum?</v>
      </c>
    </row>
    <row r="36" spans="1:1">
      <c r="A36" t="str">
        <f>HYPERLINK("#Q5.", "Q5. Where do you currently work? Please select all that apply")</f>
        <v>Q5. Where do you currently work? Please select all that apply</v>
      </c>
    </row>
    <row r="37" spans="1:1">
      <c r="A37" t="str">
        <f>HYPERLINK("#Q6.", "Q6. How many days on average per week do you work there?")</f>
        <v>Q6. How many days on average per week do you work there?</v>
      </c>
    </row>
    <row r="38" spans="1:1">
      <c r="A38" t="str">
        <f>HYPERLINK("#Q7.", "Q7. In the last 12 months, have you worked as a supervisor for pre-registration trainee optometrists?")</f>
        <v>Q7. In the last 12 months, have you worked as a supervisor for pre-registration trainee optometrists?</v>
      </c>
    </row>
    <row r="39" spans="1:1">
      <c r="A39" t="str">
        <f>HYPERLINK("#Q8.", "Q8. Why did you choose to become a supervisor? Please select your three main reasons")</f>
        <v>Q8. Why did you choose to become a supervisor? Please select your three main reasons</v>
      </c>
    </row>
    <row r="40" spans="1:1">
      <c r="A40" t="str">
        <f>HYPERLINK("#Q10.", "Q10. Are you currently involved in delivering enhanced eye care services?")</f>
        <v>Q10. Are you currently involved in delivering enhanced eye care services?</v>
      </c>
    </row>
    <row r="41" spans="1:1">
      <c r="A41" t="str">
        <f>HYPERLINK("#Q11.", "Q11. Do you have any of the following additional qualifications?")</f>
        <v>Q11. Do you have any of the following additional qualifications?</v>
      </c>
    </row>
    <row r="42" spans="1:1">
      <c r="A42" t="str">
        <f>HYPERLINK("#Q12.", "Q12. Approximately how long have you been on the GOC register?")</f>
        <v>Q12. Approximately how long have you been on the GOC register?</v>
      </c>
    </row>
    <row r="43" spans="1:1">
      <c r="A43" t="str">
        <f>HYPERLINK("#Q13.", "Q13. What were your main motivations for joining your profession? Please select your three main motivations")</f>
        <v>Q13. What were your main motivations for joining your profession? Please select your three main motivations</v>
      </c>
    </row>
    <row r="45" spans="1:1">
      <c r="A45" s="1" t="s">
        <v>29</v>
      </c>
    </row>
    <row r="46" spans="1:1">
      <c r="A46" t="str">
        <f>HYPERLINK("#Q14.", "Q14. Thinking about the last 12 months, to what extent are you satisfied or dissatisfied with your role/job?")</f>
        <v>Q14. Thinking about the last 12 months, to what extent are you satisfied or dissatisfied with your role/job?</v>
      </c>
    </row>
    <row r="47" spans="1:1">
      <c r="A47" t="str">
        <f>HYPERLINK("#Q15.", "Q15. Why have you felt satisfied with your role/job over the last 12 months?")</f>
        <v>Q15. Why have you felt satisfied with your role/job over the last 12 months?</v>
      </c>
    </row>
    <row r="48" spans="1:1">
      <c r="A48" t="str">
        <f>HYPERLINK("#Q16.", "Q16. Why have you felt dissatisfied with your role/job over the last 12 months?")</f>
        <v>Q16. Why have you felt dissatisfied with your role/job over the last 12 months?</v>
      </c>
    </row>
    <row r="49" spans="1:1">
      <c r="A49" t="str">
        <f>HYPERLINK("#Q17a.", "Q17a. In the last 12 months, have you experienced... Working beyond your hours?")</f>
        <v>Q17a. In the last 12 months, have you experienced... Working beyond your hours?</v>
      </c>
    </row>
    <row r="50" spans="1:1">
      <c r="A50" t="str">
        <f>HYPERLINK("#Q17b.", "Q17b. In the last 12 months, have you experienced... Feeling unable to cope with workload?")</f>
        <v>Q17b. In the last 12 months, have you experienced... Feeling unable to cope with workload?</v>
      </c>
    </row>
    <row r="51" spans="1:1">
      <c r="A51" t="str">
        <f>HYPERLINK("#Q17c.", "Q17c. In the last 12 months, have you experienced... Taking a leave of absence due to stress?")</f>
        <v>Q17c. In the last 12 months, have you experienced... Taking a leave of absence due to stress?</v>
      </c>
    </row>
    <row r="52" spans="1:1">
      <c r="A52" t="str">
        <f>HYPERLINK("#Q17d.", "Q17d. In the last 12 months, have you experienced... Finding it difficult to provide patients with the level of care they need?")</f>
        <v>Q17d. In the last 12 months, have you experienced... Finding it difficult to provide patients with the level of care they need?</v>
      </c>
    </row>
    <row r="53" spans="1:1" ht="15">
      <c r="A53" s="16" t="str">
        <f>HYPERLINK("#Q18a.", "Q18a. In the last 12 months, have you experienced any of the following? The standard time allocated to me for conducting a sight test has been insufficient to provide safe patient care")</f>
        <v>Q18a. In the last 12 months, have you experienced any of the following? The standard time allocated to me for conducting a sight test has been insufficient to provide safe patient care</v>
      </c>
    </row>
    <row r="54" spans="1:1" ht="15">
      <c r="A54" s="16" t="str">
        <f>HYPERLINK("#Q18b.", "Q18b. In the last 12 months, have you experienced any of the following? I have felt under pressure to see a high number of patients every day which has impacted on my ability to provide safe patient care")</f>
        <v>Q18b. In the last 12 months, have you experienced any of the following? I have felt under pressure to see a high number of patients every day which has impacted on my ability to provide safe patient care</v>
      </c>
    </row>
    <row r="55" spans="1:1" ht="15">
      <c r="A55" s="16" t="str">
        <f>HYPERLINK("#Q18c.", "Q18c. In the last 12 months, have you experienced any of the following? I have been asked to overbook clinics")</f>
        <v>Q18c. In the last 12 months, have you experienced any of the following? I have been asked to overbook clinics</v>
      </c>
    </row>
    <row r="56" spans="1:1">
      <c r="A56" t="str">
        <f>HYPERLINK("#Q18d.", "Q18d. In the last 12 months, have you experienced any of the following? I have felt under pressure to sell certain types of glasses or contact lenses that will earn more money for the business")</f>
        <v>Q18d. In the last 12 months, have you experienced any of the following? I have felt under pressure to sell certain types of glasses or contact lenses that will earn more money for the business</v>
      </c>
    </row>
    <row r="57" spans="1:1" ht="15">
      <c r="A57" s="16" t="str">
        <f>HYPERLINK("#Q18e.", "Q18e. In the last 12 months, have you experienced any of the following? I have felt under pressure to sell a product or provide a service which I considered was not needed by the patient")</f>
        <v>Q18e. In the last 12 months, have you experienced any of the following? I have felt under pressure to sell a product or provide a service which I considered was not needed by the patient</v>
      </c>
    </row>
    <row r="58" spans="1:1" ht="15">
      <c r="A58" s="16" t="str">
        <f>HYPERLINK("#Q18f.", "Q18f. In the last 12 months, have you experienced any of the following? I have felt under pressure to meet commercial targets at the expense of patient care")</f>
        <v>Q18f. In the last 12 months, have you experienced any of the following? I have felt under pressure to meet commercial targets at the expense of patient care</v>
      </c>
    </row>
    <row r="59" spans="1:1">
      <c r="A59" t="str">
        <f>HYPERLINK("#Q19.", "Q19. Are you considering making any of the following changes to your career over the next 12-24 months?")</f>
        <v>Q19. Are you considering making any of the following changes to your career over the next 12-24 months?</v>
      </c>
    </row>
    <row r="60" spans="1:1">
      <c r="A60" t="str">
        <f>HYPERLINK("#Q20.", "Q20. In what areas are you interested in gaining additional qualifications/skills?")</f>
        <v>Q20. In what areas are you interested in gaining additional qualifications/skills?</v>
      </c>
    </row>
    <row r="61" spans="1:1">
      <c r="A61" t="str">
        <f>HYPERLINK("#Q21.", "Q21. Why do you plan to leave the profession?")</f>
        <v>Q21. Why do you plan to leave the profession?</v>
      </c>
    </row>
    <row r="62" spans="1:1">
      <c r="A62" t="str">
        <f>HYPERLINK("#Q22a.", "Q22a. To what extent do these statements reflect your view of your place of work as a whole? There are opportunities for me to develop my career")</f>
        <v>Q22a. To what extent do these statements reflect your view of your place of work as a whole? There are opportunities for me to develop my career</v>
      </c>
    </row>
    <row r="63" spans="1:1">
      <c r="A63" t="str">
        <f>HYPERLINK("#Q22b.", "Q22b. To what extent do these statements reflect your view of your place of work as a whole? I have opportunities to improve my knowledge and skills")</f>
        <v>Q22b. To what extent do these statements reflect your view of your place of work as a whole? I have opportunities to improve my knowledge and skills</v>
      </c>
    </row>
    <row r="64" spans="1:1">
      <c r="A64" t="str">
        <f>HYPERLINK("#Q22c.", "Q22c. To what extent do these statements reflect your view of your place of work as a whole? I feel supported to develop my potential")</f>
        <v>Q22c. To what extent do these statements reflect your view of your place of work as a whole? I feel supported to develop my potential</v>
      </c>
    </row>
    <row r="65" spans="1:1">
      <c r="A65" t="str">
        <f>HYPERLINK("#Q22d.", "Q22d. To what extent do these statements reflect your view of your place of work as a whole? I am able to access the right learning and development opportunities when I need to")</f>
        <v>Q22d. To what extent do these statements reflect your view of your place of work as a whole? I am able to access the right learning and development opportunities when I need to</v>
      </c>
    </row>
    <row r="67" spans="1:1">
      <c r="A67" s="1" t="s">
        <v>30</v>
      </c>
    </row>
    <row r="68" spans="1:1">
      <c r="A68" t="str">
        <f>HYPERLINK("#Q23a.", "Q23a. The General Optical Council 'Ensures the quality of optical education'")</f>
        <v>Q23a. The General Optical Council 'Ensures the quality of optical education'</v>
      </c>
    </row>
    <row r="69" spans="1:1">
      <c r="A69" t="str">
        <f>HYPERLINK("#Q23b.", "Q23b. The General Optical Council 'Charges registration fees which are reasonable'")</f>
        <v>Q23b. The General Optical Council 'Charges registration fees which are reasonable'</v>
      </c>
    </row>
    <row r="70" spans="1:1">
      <c r="A70" t="str">
        <f>HYPERLINK("#Q23c.", "Q23c. The General Optical Council 'Is fair to registrants when taking action through the fitness to practise process'")</f>
        <v>Q23c. The General Optical Council 'Is fair to registrants when taking action through the fitness to practise process'</v>
      </c>
    </row>
    <row r="71" spans="1:1">
      <c r="A71" t="str">
        <f>HYPERLINK("#Q23d.", "Q23d. The General Optical Council 'Sets appropriate standards for the profession'")</f>
        <v>Q23d. The General Optical Council 'Sets appropriate standards for the profession'</v>
      </c>
    </row>
    <row r="72" spans="1:1">
      <c r="A72" t="str">
        <f>HYPERLINK("#Q23e.", "Q23e. The General Optical Council 'Promotes equality, diversity and inclusion in its work'")</f>
        <v>Q23e. The General Optical Council 'Promotes equality, diversity and inclusion in its work'</v>
      </c>
    </row>
    <row r="74" spans="1:1">
      <c r="A74" s="1" t="s">
        <v>31</v>
      </c>
    </row>
    <row r="75" spans="1:1">
      <c r="A75" t="str">
        <f>HYPERLINK("#Q24a.", "Q24a. How comfortable would you feel speaking up about patient safety concerning an individual GOC registrant with your manager / tutor?")</f>
        <v>Q24a. How comfortable would you feel speaking up about patient safety concerning an individual GOC registrant with your manager / tutor?</v>
      </c>
    </row>
    <row r="76" spans="1:1">
      <c r="A76" t="str">
        <f>HYPERLINK("#Q24b.", "Q24b. How comfortable would you feel speaking up about patient safety concerning an individual GOC registrant with your employer / education provider?")</f>
        <v>Q24b. How comfortable would you feel speaking up about patient safety concerning an individual GOC registrant with your employer / education provider?</v>
      </c>
    </row>
    <row r="77" spans="1:1">
      <c r="A77" t="str">
        <f>HYPERLINK("#Q24c.", "Q24c. How comfortable would you feel speaking up about patient safety concerning an individual GOC registrant with your professional association / representative body?")</f>
        <v>Q24c. How comfortable would you feel speaking up about patient safety concerning an individual GOC registrant with your professional association / representative body?</v>
      </c>
    </row>
    <row r="78" spans="1:1">
      <c r="A78" t="str">
        <f>HYPERLINK("#Q24d.", "Q24d. How comfortable would you feel speaking up about patient safety concerning an individual GOC registrant with the GOC?")</f>
        <v>Q24d. How comfortable would you feel speaking up about patient safety concerning an individual GOC registrant with the GOC?</v>
      </c>
    </row>
    <row r="79" spans="1:1">
      <c r="A79" t="str">
        <f>HYPERLINK("#Q25.", "Q25. Why didn’t you feel comfortable speaking up? Please select all that apply")</f>
        <v>Q25. Why didn’t you feel comfortable speaking up? Please select all that apply</v>
      </c>
    </row>
    <row r="80" spans="1:1">
      <c r="A80" t="str">
        <f>HYPERLINK("#Q26a.", "Q26a. How comfortable would you feel speaking up about patient safety concerning your employer with your manager / tutor?")</f>
        <v>Q26a. How comfortable would you feel speaking up about patient safety concerning your employer with your manager / tutor?</v>
      </c>
    </row>
    <row r="81" spans="1:1">
      <c r="A81" t="str">
        <f>HYPERLINK("#Q26b.", "Q26b. How comfortable would you feel speaking up about patient safety concerning your employer with your employer / education provider?")</f>
        <v>Q26b. How comfortable would you feel speaking up about patient safety concerning your employer with your employer / education provider?</v>
      </c>
    </row>
    <row r="82" spans="1:1">
      <c r="A82" t="str">
        <f>HYPERLINK("#Q26c.", "Q26c. How comfortable would you feel speaking up about patient safety concerning your employer with your professional association / representative body?")</f>
        <v>Q26c. How comfortable would you feel speaking up about patient safety concerning your employer with your professional association / representative body?</v>
      </c>
    </row>
    <row r="83" spans="1:1">
      <c r="A83" t="str">
        <f>HYPERLINK("#Q26d.", "Q26d. How comfortable would you feel speaking up about patient safety concerning your employer with the GOC?")</f>
        <v>Q26d. How comfortable would you feel speaking up about patient safety concerning your employer with the GOC?</v>
      </c>
    </row>
    <row r="84" spans="1:1">
      <c r="A84" t="str">
        <f>HYPERLINK("#Q24/26a.", "Q24/26a. How comfortable would you feel speaking up about patient safety concerning an individual or employer with your manager / tutor?")</f>
        <v>Q24/26a. How comfortable would you feel speaking up about patient safety concerning an individual or employer with your manager / tutor?</v>
      </c>
    </row>
    <row r="85" spans="1:1">
      <c r="A85" t="str">
        <f>HYPERLINK("#Q24/26b.", "Q24/26b. How comfortable would you feel speaking up about patient safety concerning an individual or employer with your employer / education provider?")</f>
        <v>Q24/26b. How comfortable would you feel speaking up about patient safety concerning an individual or employer with your employer / education provider?</v>
      </c>
    </row>
    <row r="86" spans="1:1">
      <c r="A86" t="str">
        <f>HYPERLINK("#Q24/26c.", "Q24/26c. How comfortable would you feel speaking up about patient safety concerning an individual or employer with your professional association / representative body?")</f>
        <v>Q24/26c. How comfortable would you feel speaking up about patient safety concerning an individual or employer with your professional association / representative body?</v>
      </c>
    </row>
    <row r="87" spans="1:1">
      <c r="A87" t="str">
        <f>HYPERLINK("#Q24/26d.", "Q24/26d. How comfortable would you feel speaking up about patient safety concerning an individual or employer with the GOC?")</f>
        <v>Q24/26d. How comfortable would you feel speaking up about patient safety concerning an individual or employer with the GOC?</v>
      </c>
    </row>
    <row r="88" spans="1:1">
      <c r="A88" t="str">
        <f>HYPERLINK("#Q27.", "Q27. Why didn’t you feel comfortable speaking up? Please select all that apply")</f>
        <v>Q27. Why didn’t you feel comfortable speaking up? Please select all that apply</v>
      </c>
    </row>
    <row r="90" spans="1:1">
      <c r="A90" s="1" t="s">
        <v>32</v>
      </c>
    </row>
    <row r="91" spans="1:1">
      <c r="A91" t="str">
        <f>HYPERLINK("#Q28a.", "Q28a. In the last 12 months how many times have you personally experienced harassment, bullying or abuse at work (or study) from patients / service users, their relatives or other members of the public?")</f>
        <v>Q28a. In the last 12 months how many times have you personally experienced harassment, bullying or abuse at work (or study) from patients / service users, their relatives or other members of the public?</v>
      </c>
    </row>
    <row r="92" spans="1:1">
      <c r="A92" t="str">
        <f>HYPERLINK("#Q28b.", "Q28b. In the last 12 months how many times have you personally experienced harassment, bullying or abuse at work (or study) from managers?")</f>
        <v>Q28b. In the last 12 months how many times have you personally experienced harassment, bullying or abuse at work (or study) from managers?</v>
      </c>
    </row>
    <row r="93" spans="1:1">
      <c r="A93" t="str">
        <f>HYPERLINK("#Q28c.", "Q28c. In the last 12 months how many times have you personally experienced harassment, bullying or abuse at work (or study) from other colleagues?")</f>
        <v>Q28c. In the last 12 months how many times have you personally experienced harassment, bullying or abuse at work (or study) from other colleagues?</v>
      </c>
    </row>
    <row r="94" spans="1:1">
      <c r="A94" t="str">
        <f>HYPERLINK("#Q28d.", "Q28d. In the last 12 months how many times have you personally experienced harassment, bullying or abuse at work (or study) from tutors / lecturers / supervisors?")</f>
        <v>Q28d. In the last 12 months how many times have you personally experienced harassment, bullying or abuse at work (or study) from tutors / lecturers / supervisors?</v>
      </c>
    </row>
    <row r="95" spans="1:1">
      <c r="A95" t="str">
        <f>HYPERLINK("#Q29.", "Q29. Was the harassment, bullying or abuse you experienced ever related to any of the following?")</f>
        <v>Q29. Was the harassment, bullying or abuse you experienced ever related to any of the following?</v>
      </c>
    </row>
    <row r="96" spans="1:1">
      <c r="A96" t="str">
        <f>HYPERLINK("#Q30.", "Q30. The last time you experienced harassment, bullying or abuse at work (or study), did you or a colleague report it?")</f>
        <v>Q30. The last time you experienced harassment, bullying or abuse at work (or study), did you or a colleague report it?</v>
      </c>
    </row>
    <row r="97" spans="1:1">
      <c r="A97" t="str">
        <f>HYPERLINK("#Q31.", "Q31. Why didn't you report it?")</f>
        <v>Q31. Why didn't you report it?</v>
      </c>
    </row>
    <row r="99" spans="1:1">
      <c r="A99" s="1" t="s">
        <v>33</v>
      </c>
    </row>
    <row r="100" spans="1:1">
      <c r="A100" t="str">
        <f>HYPERLINK("#Q32a.", "Q32a. In the last 12 months, how many times have you personally experienced any discrimination in your role at work (or study) from patients / service users, their relatives or other members of the public?")</f>
        <v>Q32a. In the last 12 months, how many times have you personally experienced any discrimination in your role at work (or study) from patients / service users, their relatives or other members of the public?</v>
      </c>
    </row>
    <row r="101" spans="1:1">
      <c r="A101" t="str">
        <f>HYPERLINK("#Q32b.", "Q32b. In the last 12 months, how many times have you personally experienced any discrimination in your role at work (or study) from managers?")</f>
        <v>Q32b. In the last 12 months, how many times have you personally experienced any discrimination in your role at work (or study) from managers?</v>
      </c>
    </row>
    <row r="102" spans="1:1">
      <c r="A102" t="str">
        <f>HYPERLINK("#Q32c.", "Q32c. In the last 12 months, how many times have you personally experienced any discrimination in your role at work (or study) from other colleagues?")</f>
        <v>Q32c. In the last 12 months, how many times have you personally experienced any discrimination in your role at work (or study) from other colleagues?</v>
      </c>
    </row>
    <row r="103" spans="1:1">
      <c r="A103" t="str">
        <f>HYPERLINK("#Q32d.", "Q32d. In the last 12 months, how many times have you personally experienced any discrimination in your role at work (or study) from tutors / lecturers / supervisors?")</f>
        <v>Q32d. In the last 12 months, how many times have you personally experienced any discrimination in your role at work (or study) from tutors / lecturers / supervisors?</v>
      </c>
    </row>
    <row r="104" spans="1:1">
      <c r="A104" t="str">
        <f>HYPERLINK("#Q33.", "Q33. What type of discrimination have you experienced?")</f>
        <v>Q33. What type of discrimination have you experienced?</v>
      </c>
    </row>
    <row r="105" spans="1:1">
      <c r="A105" t="str">
        <f>HYPERLINK("#Q34.", "Q34. The last time you experienced discrimination at work (or study), did you or a colleague report it?")</f>
        <v>Q34. The last time you experienced discrimination at work (or study), did you or a colleague report it?</v>
      </c>
    </row>
    <row r="106" spans="1:1">
      <c r="A106" t="str">
        <f>HYPERLINK("#Q35.", "Q35. Why didn't you report it?")</f>
        <v>Q35. Why didn't you report it?</v>
      </c>
    </row>
    <row r="108" spans="1:1">
      <c r="A108" s="1" t="s">
        <v>34</v>
      </c>
    </row>
    <row r="109" spans="1:1">
      <c r="A109" t="str">
        <f>HYPERLINK("#Q37.", "Q37. How aware are you of the role of the Optical Consumer Complaints Service (OCCS) in providing a free mediation service to help resolve consumer complaints?")</f>
        <v>Q37. How aware are you of the role of the Optical Consumer Complaints Service (OCCS) in providing a free mediation service to help resolve consumer complaints?</v>
      </c>
    </row>
    <row r="111" spans="1:1">
      <c r="A111" s="1" t="s">
        <v>35</v>
      </c>
    </row>
    <row r="112" spans="1:1">
      <c r="A112" t="str">
        <f>HYPERLINK("#Q38a.", "Q38a. How confident or otherwise are you in completing... At the beginning of the cycle, completing your personal development plan (PDP) which sets out your CPD activity over the next three years?")</f>
        <v>Q38a. How confident or otherwise are you in completing... At the beginning of the cycle, completing your personal development plan (PDP) which sets out your CPD activity over the next three years?</v>
      </c>
    </row>
    <row r="113" spans="1:1">
      <c r="A113" t="str">
        <f>HYPERLINK("#Q38b.", "Q38b. How confident or otherwise are you in completing... During the cycle, completing a short written reflective statement after each CPD activity to capture learning?")</f>
        <v>Q38b. How confident or otherwise are you in completing... During the cycle, completing a short written reflective statement after each CPD activity to capture learning?</v>
      </c>
    </row>
    <row r="114" spans="1:1">
      <c r="A114" t="str">
        <f>HYPERLINK("#Q38c.", "Q38c. How confident or otherwise are you in completing... During the cycle, participating in a peer review activity where you reflect and discuss learning with your peers?")</f>
        <v>Q38c. How confident or otherwise are you in completing... During the cycle, participating in a peer review activity where you reflect and discuss learning with your peers?</v>
      </c>
    </row>
    <row r="115" spans="1:1">
      <c r="A115" t="str">
        <f>HYPERLINK("#Q38d.", "Q38d. How confident or otherwise are you in completing... Towards the end of the cycle, completing a reflective exercise with a peer to review your progress over the last three years against your PDP?")</f>
        <v>Q38d. How confident or otherwise are you in completing... Towards the end of the cycle, completing a reflective exercise with a peer to review your progress over the last three years against your PDP?</v>
      </c>
    </row>
    <row r="116" spans="1:1">
      <c r="A116" t="str">
        <f>HYPERLINK("#Q38e.", "Q38e. How confident or otherwise are you in completing... Self-directed CPD?")</f>
        <v>Q38e. How confident or otherwise are you in completing... Self-directed CPD?</v>
      </c>
    </row>
    <row r="117" spans="1:1">
      <c r="A117" t="str">
        <f>HYPERLINK("#Q39a.", "Q39a. Within this CPD cycle, have you attended any CPD (provider-led or self-directed) to learn about... Addressing bullying, harassment and discrimination in the workplace?")</f>
        <v>Q39a. Within this CPD cycle, have you attended any CPD (provider-led or self-directed) to learn about... Addressing bullying, harassment and discrimination in the workplace?</v>
      </c>
    </row>
    <row r="118" spans="1:1">
      <c r="A118" t="str">
        <f>HYPERLINK("#Q39b.", "Q39b. Within this CPD cycle, have you attended any CPD (provider-led or self-directed) to learn about... Health disparities and health inequalities?")</f>
        <v>Q39b. Within this CPD cycle, have you attended any CPD (provider-led or self-directed) to learn about... Health disparities and health inequalities?</v>
      </c>
    </row>
    <row r="119" spans="1:1">
      <c r="A119" t="str">
        <f>HYPERLINK("#Q39c.", "Q39c. Within this CPD cycle, have you attended any CPD (provider-led or self-directed) to learn about... Exploring your own personal biases and biases of others?")</f>
        <v>Q39c. Within this CPD cycle, have you attended any CPD (provider-led or self-directed) to learn about... Exploring your own personal biases and biases of others?</v>
      </c>
    </row>
    <row r="120" spans="1:1">
      <c r="A120" t="str">
        <f>HYPERLINK("#Q39d.", "Q39d. Within this CPD cycle, have you attended any CPD (provider-led or self-directed) to learn about... Speaking up (whistleblowing)?")</f>
        <v>Q39d. Within this CPD cycle, have you attended any CPD (provider-led or self-directed) to learn about... Speaking up (whistleblowing)?</v>
      </c>
    </row>
    <row r="121" spans="1:1">
      <c r="A121" t="str">
        <f>HYPERLINK("#Q39e.", "Q39e. Within this CPD cycle, have you attended any CPD (provider-led or self-directed) to learn about... Artificial intelligence?")</f>
        <v>Q39e. Within this CPD cycle, have you attended any CPD (provider-led or self-directed) to learn about... Artificial intelligence?</v>
      </c>
    </row>
    <row r="122" spans="1:1">
      <c r="A122" t="str">
        <f>HYPERLINK("#Q40.", "Q40. Were the number of points required over the three year CPD cycle...?")</f>
        <v>Q40. Were the number of points required over the three year CPD cycle...?</v>
      </c>
    </row>
    <row r="124" spans="1:1">
      <c r="A124" s="1" t="s">
        <v>36</v>
      </c>
    </row>
    <row r="125" spans="1:1">
      <c r="A125" t="str">
        <f>HYPERLINK("#Q42.", "Q42. Who paid your last GOC registration fee?")</f>
        <v>Q42. Who paid your last GOC registration fee?</v>
      </c>
    </row>
    <row r="126" spans="1:1">
      <c r="A126" t="str">
        <f>HYPERLINK("#Q43.", "Q43. Do you wish to be able to pay your GOC registration fee in instalments throughout the year?")</f>
        <v>Q43. Do you wish to be able to pay your GOC registration fee in instalments throughout the year?</v>
      </c>
    </row>
    <row r="127" spans="1:1">
      <c r="A127" t="str">
        <f>HYPERLINK("#Q44.", "Q44. If you were to pay your own GOC registration fee, would you wish to be able to pay in instalments throughout the year?")</f>
        <v>Q44. If you were to pay your own GOC registration fee, would you wish to be able to pay in instalments throughout the year?</v>
      </c>
    </row>
    <row r="128" spans="1:1">
      <c r="A128" t="str">
        <f>HYPERLINK("#Q43/Q44.", "Q43/Q44. Do you wish to be able to pay your GOC registration fee in instalments throughout the year? (combined)")</f>
        <v>Q43/Q44. Do you wish to be able to pay your GOC registration fee in instalments throughout the year? (combined)</v>
      </c>
    </row>
    <row r="130" spans="1:1">
      <c r="A130" s="1" t="s">
        <v>37</v>
      </c>
    </row>
    <row r="131" spans="1:1">
      <c r="A131" t="str">
        <f>HYPERLINK("#Q45.", "Q45. What is your age?")</f>
        <v>Q45. What is your age?</v>
      </c>
    </row>
    <row r="132" spans="1:1">
      <c r="A132" t="str">
        <f>HYPERLINK("#Q46.", "Q46. What is your gender?")</f>
        <v>Q46. What is your gender?</v>
      </c>
    </row>
    <row r="133" spans="1:1">
      <c r="A133" t="str">
        <f>HYPERLINK("#Q47.", "Q47. Do you consider yourself to be trans or have a trans history?")</f>
        <v>Q47. Do you consider yourself to be trans or have a trans history?</v>
      </c>
    </row>
    <row r="134" spans="1:1">
      <c r="A134" t="str">
        <f>HYPERLINK("#Q48.", "Q48. Are you intersex and/or have a variation of sex characteristics (VSC)?")</f>
        <v>Q48. Are you intersex and/or have a variation of sex characteristics (VSC)?</v>
      </c>
    </row>
    <row r="135" spans="1:1">
      <c r="A135" t="str">
        <f>HYPERLINK("#Q49.", "Q49. Which of the following best describes your sexuality?")</f>
        <v>Q49. Which of the following best describes your sexuality?</v>
      </c>
    </row>
    <row r="136" spans="1:1">
      <c r="A136" t="str">
        <f>HYPERLINK("#Q50.", "Q50. What is your legal partnership status?")</f>
        <v>Q50. What is your legal partnership status?</v>
      </c>
    </row>
    <row r="137" spans="1:1">
      <c r="A137" t="str">
        <f>HYPERLINK("#Q51.", "Q51. What best describes your ethnic group?")</f>
        <v>Q51. What best describes your ethnic group?</v>
      </c>
    </row>
    <row r="138" spans="1:1">
      <c r="A138" t="str">
        <f>HYPERLINK("#Q52.", "Q52. What is your main language?")</f>
        <v>Q52. What is your main language?</v>
      </c>
    </row>
    <row r="139" spans="1:1">
      <c r="A139" t="str">
        <f>HYPERLINK("#Q53.", "Q53. Do you speak any additional languages fluently (including sign languages)?")</f>
        <v>Q53. Do you speak any additional languages fluently (including sign languages)?</v>
      </c>
    </row>
    <row r="140" spans="1:1">
      <c r="A140" t="str">
        <f>HYPERLINK("#Q54.", "Q54. What is your religion?")</f>
        <v>Q54. What is your religion?</v>
      </c>
    </row>
    <row r="141" spans="1:1">
      <c r="A141" t="str">
        <f>HYPERLINK("#Q55.", "Q55. Do you consider yourself to have a disability (any physical or mental health conditions or illnesses that reduce your ability to carry out day-to-day activities, which have lasted or are expected to last 12 months or more)?")</f>
        <v>Q55. Do you consider yourself to have a disability (any physical or mental health conditions or illnesses that reduce your ability to carry out day-to-day activities, which have lasted or are expected to last 12 months or more)?</v>
      </c>
    </row>
    <row r="142" spans="1:1">
      <c r="A142" t="str">
        <f>HYPERLINK("#Q56.", "Q56. How would you categorise your physical or mental health conditions or illnesses?")</f>
        <v>Q56. How would you categorise your physical or mental health conditions or illnesses?</v>
      </c>
    </row>
    <row r="143" spans="1:1">
      <c r="A143" t="str">
        <f>HYPERLINK("#Q57.", "Q57. Are you pregnant, on parental leave, or returning from parental leave?")</f>
        <v>Q57. Are you pregnant, on parental leave, or returning from parental leave?</v>
      </c>
    </row>
    <row r="144" spans="1:1">
      <c r="A144" t="str">
        <f>HYPERLINK("#Q58.", "Q58. Do you have unpaid caring responsibilities? Please select all that apply")</f>
        <v>Q58. Do you have unpaid caring responsibilities? Please select all that apply</v>
      </c>
    </row>
    <row r="145" spans="1:1">
      <c r="A145" t="str">
        <f>HYPERLINK("#Q59.", "Q59. What was the occupation of your main household earner when you were aged about 14?")</f>
        <v>Q59. What was the occupation of your main household earner when you were aged about 14?</v>
      </c>
    </row>
    <row r="146" spans="1:1">
      <c r="A146" t="str">
        <f>HYPERLINK("#Q60.", "Q60. Which type of school did you attend for the most time between the ages of 11 and 16?")</f>
        <v>Q60. Which type of school did you attend for the most time between the ages of 11 and 16?</v>
      </c>
    </row>
    <row r="147" spans="1:1">
      <c r="A147" t="str">
        <f>HYPERLINK("#Q61.", "Q61. If you finished school after 1980, were you eligible for free school meals at any point during your school years?")</f>
        <v>Q61. If you finished school after 1980, were you eligible for free school meals at any point during your school years?</v>
      </c>
    </row>
    <row r="148" spans="1:1">
      <c r="A148" t="str">
        <f>HYPERLINK("#Q62.", "Q62. In which of the following regions do you live?")</f>
        <v>Q62. In which of the following regions do you live?</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2090"/>
  <sheetViews>
    <sheetView tabSelected="1" workbookViewId="0">
      <pane xSplit="3" topLeftCell="AB436" activePane="topRight" state="frozen"/>
      <selection pane="topRight" activeCell="S456" sqref="S456"/>
    </sheetView>
  </sheetViews>
  <sheetFormatPr defaultRowHeight="14.45"/>
  <cols>
    <col min="2" max="2" width="60.5703125" customWidth="1"/>
    <col min="3" max="3" width="20" style="4" customWidth="1"/>
    <col min="4" max="51" width="15.85546875" style="4" customWidth="1"/>
  </cols>
  <sheetData>
    <row r="1" spans="1:51" s="1" customFormat="1">
      <c r="A1" s="2" t="s">
        <v>38</v>
      </c>
      <c r="C1" s="4"/>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row>
    <row r="2" spans="1:51">
      <c r="A2" s="3"/>
    </row>
    <row r="3" spans="1:51" s="10" customFormat="1" ht="29.25" customHeight="1">
      <c r="A3" s="9"/>
      <c r="C3" s="7" t="s">
        <v>39</v>
      </c>
      <c r="D3" s="14" t="s">
        <v>15</v>
      </c>
      <c r="E3" s="15"/>
      <c r="F3" s="15"/>
      <c r="G3" s="15"/>
      <c r="H3" s="14" t="s">
        <v>16</v>
      </c>
      <c r="I3" s="15"/>
      <c r="J3" s="14" t="s">
        <v>17</v>
      </c>
      <c r="K3" s="15"/>
      <c r="L3" s="15"/>
      <c r="M3" s="15"/>
      <c r="N3" s="15"/>
      <c r="O3" s="14" t="s">
        <v>40</v>
      </c>
      <c r="P3" s="15"/>
      <c r="Q3" s="14" t="s">
        <v>19</v>
      </c>
      <c r="R3" s="15"/>
      <c r="S3" s="14" t="s">
        <v>41</v>
      </c>
      <c r="T3" s="15"/>
      <c r="U3" s="14" t="s">
        <v>42</v>
      </c>
      <c r="V3" s="15"/>
      <c r="W3" s="15"/>
      <c r="X3" s="15"/>
      <c r="Y3" s="14" t="s">
        <v>22</v>
      </c>
      <c r="Z3" s="15"/>
      <c r="AA3" s="15"/>
      <c r="AB3" s="15"/>
      <c r="AC3" s="15"/>
      <c r="AD3" s="15"/>
      <c r="AE3" s="15"/>
      <c r="AF3" s="15"/>
      <c r="AG3" s="14" t="s">
        <v>23</v>
      </c>
      <c r="AH3" s="15"/>
      <c r="AI3" s="15"/>
      <c r="AJ3" s="14" t="s">
        <v>24</v>
      </c>
      <c r="AK3" s="15"/>
      <c r="AL3" s="14" t="s">
        <v>25</v>
      </c>
      <c r="AM3" s="15"/>
      <c r="AN3" s="15"/>
      <c r="AO3" s="15"/>
      <c r="AP3" s="15"/>
      <c r="AQ3" s="15"/>
      <c r="AR3" s="15"/>
      <c r="AS3" s="14" t="s">
        <v>26</v>
      </c>
      <c r="AT3" s="15"/>
      <c r="AU3" s="14" t="s">
        <v>43</v>
      </c>
      <c r="AV3" s="15"/>
      <c r="AW3" s="14" t="s">
        <v>44</v>
      </c>
      <c r="AX3" s="15"/>
      <c r="AY3" s="15"/>
    </row>
    <row r="4" spans="1:51" s="7" customFormat="1" ht="32.25" customHeight="1">
      <c r="A4" s="6"/>
      <c r="D4" s="8" t="s">
        <v>45</v>
      </c>
      <c r="E4" s="8" t="s">
        <v>46</v>
      </c>
      <c r="F4" s="8" t="s">
        <v>47</v>
      </c>
      <c r="G4" s="8" t="s">
        <v>48</v>
      </c>
      <c r="H4" s="8" t="s">
        <v>49</v>
      </c>
      <c r="I4" s="8" t="s">
        <v>50</v>
      </c>
      <c r="J4" s="8" t="s">
        <v>51</v>
      </c>
      <c r="K4" s="8" t="s">
        <v>52</v>
      </c>
      <c r="L4" s="8" t="s">
        <v>53</v>
      </c>
      <c r="M4" s="8" t="s">
        <v>54</v>
      </c>
      <c r="N4" s="8" t="s">
        <v>55</v>
      </c>
      <c r="O4" s="8" t="s">
        <v>56</v>
      </c>
      <c r="P4" s="8" t="s">
        <v>57</v>
      </c>
      <c r="Q4" s="8" t="s">
        <v>56</v>
      </c>
      <c r="R4" s="8" t="s">
        <v>57</v>
      </c>
      <c r="S4" s="8" t="s">
        <v>56</v>
      </c>
      <c r="T4" s="8" t="s">
        <v>57</v>
      </c>
      <c r="U4" s="8" t="s">
        <v>58</v>
      </c>
      <c r="V4" s="8" t="s">
        <v>59</v>
      </c>
      <c r="W4" s="8" t="s">
        <v>60</v>
      </c>
      <c r="X4" s="8" t="s">
        <v>61</v>
      </c>
      <c r="Y4" s="8" t="s">
        <v>62</v>
      </c>
      <c r="Z4" s="8" t="s">
        <v>63</v>
      </c>
      <c r="AA4" s="8" t="s">
        <v>64</v>
      </c>
      <c r="AB4" s="8" t="s">
        <v>65</v>
      </c>
      <c r="AC4" s="8" t="s">
        <v>66</v>
      </c>
      <c r="AD4" s="8" t="s">
        <v>67</v>
      </c>
      <c r="AE4" s="8" t="s">
        <v>68</v>
      </c>
      <c r="AF4" s="8" t="s">
        <v>69</v>
      </c>
      <c r="AG4" s="8" t="s">
        <v>70</v>
      </c>
      <c r="AH4" s="8" t="s">
        <v>71</v>
      </c>
      <c r="AI4" s="8" t="s">
        <v>72</v>
      </c>
      <c r="AJ4" s="8" t="s">
        <v>73</v>
      </c>
      <c r="AK4" s="8" t="s">
        <v>74</v>
      </c>
      <c r="AL4" s="8" t="s">
        <v>75</v>
      </c>
      <c r="AM4" s="8" t="s">
        <v>76</v>
      </c>
      <c r="AN4" s="8" t="s">
        <v>77</v>
      </c>
      <c r="AO4" s="8" t="s">
        <v>78</v>
      </c>
      <c r="AP4" s="8" t="s">
        <v>79</v>
      </c>
      <c r="AQ4" s="8" t="s">
        <v>80</v>
      </c>
      <c r="AR4" s="8" t="s">
        <v>81</v>
      </c>
      <c r="AS4" s="8" t="s">
        <v>82</v>
      </c>
      <c r="AT4" s="8" t="s">
        <v>57</v>
      </c>
      <c r="AU4" s="8" t="s">
        <v>56</v>
      </c>
      <c r="AV4" s="8" t="s">
        <v>57</v>
      </c>
      <c r="AW4" s="8" t="s">
        <v>83</v>
      </c>
      <c r="AX4" s="8" t="s">
        <v>84</v>
      </c>
      <c r="AY4" s="8" t="s">
        <v>85</v>
      </c>
    </row>
    <row r="5" spans="1:51">
      <c r="A5" s="3" t="s">
        <v>86</v>
      </c>
      <c r="C5" s="4">
        <v>3798</v>
      </c>
      <c r="D5" s="4">
        <v>2254</v>
      </c>
      <c r="E5" s="4">
        <v>808</v>
      </c>
      <c r="F5" s="4">
        <v>587</v>
      </c>
      <c r="G5" s="4">
        <v>148</v>
      </c>
      <c r="H5" s="4">
        <v>1558</v>
      </c>
      <c r="I5" s="4">
        <v>1757</v>
      </c>
      <c r="J5" s="4">
        <v>1318</v>
      </c>
      <c r="K5" s="4">
        <v>1919</v>
      </c>
      <c r="L5" s="4">
        <v>321</v>
      </c>
      <c r="M5" s="4">
        <v>85</v>
      </c>
      <c r="N5" s="4">
        <v>179</v>
      </c>
      <c r="O5" s="4">
        <v>774</v>
      </c>
      <c r="P5" s="4">
        <v>2541</v>
      </c>
      <c r="Q5" s="4">
        <v>1208</v>
      </c>
      <c r="R5" s="4">
        <v>2241</v>
      </c>
      <c r="S5" s="4">
        <v>1635</v>
      </c>
      <c r="T5" s="4">
        <v>1629</v>
      </c>
      <c r="U5" s="4">
        <v>691</v>
      </c>
      <c r="V5" s="4">
        <v>478</v>
      </c>
      <c r="W5" s="4">
        <v>1179</v>
      </c>
      <c r="X5" s="4">
        <v>1439</v>
      </c>
      <c r="Y5" s="4">
        <v>832</v>
      </c>
      <c r="Z5" s="4">
        <v>718</v>
      </c>
      <c r="AA5" s="4">
        <v>411</v>
      </c>
      <c r="AB5" s="4">
        <v>810</v>
      </c>
      <c r="AC5" s="4">
        <v>2770</v>
      </c>
      <c r="AD5" s="4">
        <v>186</v>
      </c>
      <c r="AE5" s="4">
        <v>365</v>
      </c>
      <c r="AF5" s="4">
        <v>112</v>
      </c>
      <c r="AG5" s="4">
        <v>1242</v>
      </c>
      <c r="AH5" s="4">
        <v>1615</v>
      </c>
      <c r="AI5" s="4">
        <v>813</v>
      </c>
      <c r="AJ5" s="4">
        <v>1238</v>
      </c>
      <c r="AK5" s="4">
        <v>2393</v>
      </c>
      <c r="AL5" s="4">
        <v>997</v>
      </c>
      <c r="AM5" s="4">
        <v>236</v>
      </c>
      <c r="AN5" s="4">
        <v>27</v>
      </c>
      <c r="AO5" s="4">
        <v>2173</v>
      </c>
      <c r="AP5" s="4">
        <v>56</v>
      </c>
      <c r="AQ5" s="4">
        <v>1910</v>
      </c>
      <c r="AR5" s="4">
        <v>1578</v>
      </c>
      <c r="AS5" s="4">
        <v>230</v>
      </c>
      <c r="AT5" s="4">
        <v>3340</v>
      </c>
      <c r="AU5" s="4">
        <v>1158</v>
      </c>
      <c r="AV5" s="4">
        <v>2157</v>
      </c>
      <c r="AW5" s="4">
        <v>1723</v>
      </c>
      <c r="AX5" s="4">
        <v>570</v>
      </c>
      <c r="AY5" s="4">
        <v>933</v>
      </c>
    </row>
    <row r="6" spans="1:51">
      <c r="A6" s="3"/>
    </row>
    <row r="7" spans="1:51">
      <c r="A7" s="3" t="s">
        <v>87</v>
      </c>
      <c r="B7" t="s">
        <v>45</v>
      </c>
      <c r="C7" s="4">
        <v>1855</v>
      </c>
      <c r="D7" s="4">
        <v>1855</v>
      </c>
      <c r="E7" s="4" t="s">
        <v>14</v>
      </c>
      <c r="F7" s="4" t="s">
        <v>14</v>
      </c>
      <c r="G7" s="4" t="s">
        <v>14</v>
      </c>
      <c r="H7" s="4">
        <v>710</v>
      </c>
      <c r="I7" s="4">
        <v>1082</v>
      </c>
      <c r="J7" s="4">
        <v>743</v>
      </c>
      <c r="K7" s="4">
        <v>1076</v>
      </c>
      <c r="L7" s="4">
        <v>156</v>
      </c>
      <c r="M7" s="4">
        <v>68</v>
      </c>
      <c r="N7" s="4">
        <v>94</v>
      </c>
      <c r="O7" s="4">
        <v>573</v>
      </c>
      <c r="P7" s="4">
        <v>1220</v>
      </c>
      <c r="Q7" s="4">
        <v>703</v>
      </c>
      <c r="R7" s="4">
        <v>1139</v>
      </c>
      <c r="S7" s="4">
        <v>994</v>
      </c>
      <c r="T7" s="4">
        <v>786</v>
      </c>
      <c r="U7" s="4">
        <v>160</v>
      </c>
      <c r="V7" s="4">
        <v>172</v>
      </c>
      <c r="W7" s="4">
        <v>669</v>
      </c>
      <c r="X7" s="4">
        <v>853</v>
      </c>
      <c r="Y7" s="4">
        <v>415</v>
      </c>
      <c r="Z7" s="4">
        <v>376</v>
      </c>
      <c r="AA7" s="4">
        <v>222</v>
      </c>
      <c r="AB7" s="4">
        <v>400</v>
      </c>
      <c r="AC7" s="4">
        <v>1413</v>
      </c>
      <c r="AD7" s="4">
        <v>90</v>
      </c>
      <c r="AE7" s="4">
        <v>135</v>
      </c>
      <c r="AF7" s="4">
        <v>57</v>
      </c>
      <c r="AG7" s="4">
        <v>485</v>
      </c>
      <c r="AH7" s="4">
        <v>849</v>
      </c>
      <c r="AI7" s="4">
        <v>448</v>
      </c>
      <c r="AJ7" s="4">
        <v>618</v>
      </c>
      <c r="AK7" s="4">
        <v>1146</v>
      </c>
      <c r="AL7" s="4">
        <v>560</v>
      </c>
      <c r="AM7" s="4">
        <v>79</v>
      </c>
      <c r="AN7" s="4">
        <v>16</v>
      </c>
      <c r="AO7" s="4">
        <v>1007</v>
      </c>
      <c r="AP7" s="4">
        <v>19</v>
      </c>
      <c r="AQ7" s="4">
        <v>881</v>
      </c>
      <c r="AR7" s="4">
        <v>801</v>
      </c>
      <c r="AS7" s="4">
        <v>84</v>
      </c>
      <c r="AT7" s="4">
        <v>1645</v>
      </c>
      <c r="AU7" s="4">
        <v>725</v>
      </c>
      <c r="AV7" s="4">
        <v>1067</v>
      </c>
      <c r="AW7" s="4">
        <v>918</v>
      </c>
      <c r="AX7" s="4">
        <v>281</v>
      </c>
      <c r="AY7" s="4">
        <v>418</v>
      </c>
    </row>
    <row r="8" spans="1:51">
      <c r="A8" s="3"/>
      <c r="C8" s="11">
        <v>0.49</v>
      </c>
      <c r="D8" s="11">
        <v>0.82</v>
      </c>
      <c r="E8" s="4" t="s">
        <v>14</v>
      </c>
      <c r="F8" s="4" t="s">
        <v>14</v>
      </c>
      <c r="G8" s="4" t="s">
        <v>14</v>
      </c>
      <c r="H8" s="11">
        <v>0.46</v>
      </c>
      <c r="I8" s="11">
        <v>0.62</v>
      </c>
      <c r="J8" s="11">
        <v>0.56000000000000005</v>
      </c>
      <c r="K8" s="11">
        <v>0.56000000000000005</v>
      </c>
      <c r="L8" s="11">
        <v>0.49</v>
      </c>
      <c r="M8" s="11">
        <v>0.79</v>
      </c>
      <c r="N8" s="11">
        <v>0.52</v>
      </c>
      <c r="O8" s="11">
        <v>0.74</v>
      </c>
      <c r="P8" s="11">
        <v>0.48</v>
      </c>
      <c r="Q8" s="11">
        <v>0.57999999999999996</v>
      </c>
      <c r="R8" s="11">
        <v>0.51</v>
      </c>
      <c r="S8" s="11">
        <v>0.61</v>
      </c>
      <c r="T8" s="11">
        <v>0.48</v>
      </c>
      <c r="U8" s="11">
        <v>0.23</v>
      </c>
      <c r="V8" s="11">
        <v>0.36</v>
      </c>
      <c r="W8" s="11">
        <v>0.56999999999999995</v>
      </c>
      <c r="X8" s="11">
        <v>0.59</v>
      </c>
      <c r="Y8" s="11">
        <v>0.5</v>
      </c>
      <c r="Z8" s="11">
        <v>0.52</v>
      </c>
      <c r="AA8" s="11">
        <v>0.54</v>
      </c>
      <c r="AB8" s="11">
        <v>0.49</v>
      </c>
      <c r="AC8" s="11">
        <v>0.51</v>
      </c>
      <c r="AD8" s="11">
        <v>0.48</v>
      </c>
      <c r="AE8" s="11">
        <v>0.37</v>
      </c>
      <c r="AF8" s="11">
        <v>0.51</v>
      </c>
      <c r="AG8" s="11">
        <v>0.39</v>
      </c>
      <c r="AH8" s="11">
        <v>0.53</v>
      </c>
      <c r="AI8" s="11">
        <v>0.55000000000000004</v>
      </c>
      <c r="AJ8" s="11">
        <v>0.5</v>
      </c>
      <c r="AK8" s="11">
        <v>0.48</v>
      </c>
      <c r="AL8" s="11">
        <v>0.56000000000000005</v>
      </c>
      <c r="AM8" s="11">
        <v>0.34</v>
      </c>
      <c r="AN8" s="11">
        <v>0.57999999999999996</v>
      </c>
      <c r="AO8" s="11">
        <v>0.46</v>
      </c>
      <c r="AP8" s="11">
        <v>0.35</v>
      </c>
      <c r="AQ8" s="11">
        <v>0.46</v>
      </c>
      <c r="AR8" s="11">
        <v>0.51</v>
      </c>
      <c r="AS8" s="11">
        <v>0.37</v>
      </c>
      <c r="AT8" s="11">
        <v>0.49</v>
      </c>
      <c r="AU8" s="11">
        <v>0.63</v>
      </c>
      <c r="AV8" s="11">
        <v>0.49</v>
      </c>
      <c r="AW8" s="11">
        <v>0.53</v>
      </c>
      <c r="AX8" s="11">
        <v>0.49</v>
      </c>
      <c r="AY8" s="11">
        <v>0.45</v>
      </c>
    </row>
    <row r="9" spans="1:51">
      <c r="A9" s="3"/>
      <c r="B9" t="s">
        <v>88</v>
      </c>
      <c r="C9" s="4">
        <v>103</v>
      </c>
      <c r="D9" s="4">
        <v>103</v>
      </c>
      <c r="E9" s="4" t="s">
        <v>14</v>
      </c>
      <c r="F9" s="4" t="s">
        <v>14</v>
      </c>
      <c r="G9" s="4" t="s">
        <v>14</v>
      </c>
      <c r="H9" s="4">
        <v>44</v>
      </c>
      <c r="I9" s="4">
        <v>55</v>
      </c>
      <c r="J9" s="4">
        <v>49</v>
      </c>
      <c r="K9" s="4">
        <v>48</v>
      </c>
      <c r="L9" s="4">
        <v>16</v>
      </c>
      <c r="M9" s="4">
        <v>9</v>
      </c>
      <c r="N9" s="4">
        <v>7</v>
      </c>
      <c r="O9" s="4">
        <v>29</v>
      </c>
      <c r="P9" s="4">
        <v>70</v>
      </c>
      <c r="Q9" s="4">
        <v>80</v>
      </c>
      <c r="R9" s="4">
        <v>21</v>
      </c>
      <c r="S9" s="4">
        <v>79</v>
      </c>
      <c r="T9" s="4">
        <v>20</v>
      </c>
      <c r="U9" s="4">
        <v>7</v>
      </c>
      <c r="V9" s="4">
        <v>6</v>
      </c>
      <c r="W9" s="4">
        <v>33</v>
      </c>
      <c r="X9" s="4">
        <v>58</v>
      </c>
      <c r="Y9" s="4">
        <v>22</v>
      </c>
      <c r="Z9" s="4">
        <v>21</v>
      </c>
      <c r="AA9" s="4">
        <v>6</v>
      </c>
      <c r="AB9" s="4">
        <v>18</v>
      </c>
      <c r="AC9" s="4">
        <v>68</v>
      </c>
      <c r="AD9" s="4">
        <v>17</v>
      </c>
      <c r="AE9" s="4">
        <v>5</v>
      </c>
      <c r="AF9" s="4">
        <v>5</v>
      </c>
      <c r="AG9" s="4">
        <v>18</v>
      </c>
      <c r="AH9" s="4">
        <v>42</v>
      </c>
      <c r="AI9" s="4">
        <v>40</v>
      </c>
      <c r="AJ9" s="4">
        <v>47</v>
      </c>
      <c r="AK9" s="4">
        <v>52</v>
      </c>
      <c r="AL9" s="4">
        <v>27</v>
      </c>
      <c r="AM9" s="4">
        <v>5</v>
      </c>
      <c r="AN9" s="4">
        <v>2</v>
      </c>
      <c r="AO9" s="4">
        <v>59</v>
      </c>
      <c r="AP9" s="4">
        <v>2</v>
      </c>
      <c r="AQ9" s="4">
        <v>46</v>
      </c>
      <c r="AR9" s="4">
        <v>48</v>
      </c>
      <c r="AS9" s="4">
        <v>2</v>
      </c>
      <c r="AT9" s="4">
        <v>95</v>
      </c>
      <c r="AU9" s="4">
        <v>31</v>
      </c>
      <c r="AV9" s="4">
        <v>69</v>
      </c>
      <c r="AW9" s="4">
        <v>47</v>
      </c>
      <c r="AX9" s="4">
        <v>21</v>
      </c>
      <c r="AY9" s="4">
        <v>17</v>
      </c>
    </row>
    <row r="10" spans="1:51">
      <c r="A10" s="3"/>
      <c r="C10" s="11">
        <v>0.03</v>
      </c>
      <c r="D10" s="11">
        <v>0.05</v>
      </c>
      <c r="E10" s="4" t="s">
        <v>14</v>
      </c>
      <c r="F10" s="4" t="s">
        <v>14</v>
      </c>
      <c r="G10" s="4" t="s">
        <v>14</v>
      </c>
      <c r="H10" s="11">
        <v>0.03</v>
      </c>
      <c r="I10" s="11">
        <v>0.03</v>
      </c>
      <c r="J10" s="11">
        <v>0.04</v>
      </c>
      <c r="K10" s="11">
        <v>0.03</v>
      </c>
      <c r="L10" s="11">
        <v>0.05</v>
      </c>
      <c r="M10" s="11">
        <v>0.1</v>
      </c>
      <c r="N10" s="11">
        <v>0.04</v>
      </c>
      <c r="O10" s="11">
        <v>0.04</v>
      </c>
      <c r="P10" s="11">
        <v>0.03</v>
      </c>
      <c r="Q10" s="11">
        <v>7.0000000000000007E-2</v>
      </c>
      <c r="R10" s="11">
        <v>0.01</v>
      </c>
      <c r="S10" s="11">
        <v>0.05</v>
      </c>
      <c r="T10" s="11">
        <v>0.01</v>
      </c>
      <c r="U10" s="11">
        <v>0.01</v>
      </c>
      <c r="V10" s="11">
        <v>0.01</v>
      </c>
      <c r="W10" s="11">
        <v>0.03</v>
      </c>
      <c r="X10" s="11">
        <v>0.04</v>
      </c>
      <c r="Y10" s="11">
        <v>0.03</v>
      </c>
      <c r="Z10" s="11">
        <v>0.03</v>
      </c>
      <c r="AA10" s="11">
        <v>0.01</v>
      </c>
      <c r="AB10" s="11">
        <v>0.02</v>
      </c>
      <c r="AC10" s="11">
        <v>0.02</v>
      </c>
      <c r="AD10" s="11">
        <v>0.09</v>
      </c>
      <c r="AE10" s="11">
        <v>0.01</v>
      </c>
      <c r="AF10" s="11">
        <v>0.04</v>
      </c>
      <c r="AG10" s="11">
        <v>0.01</v>
      </c>
      <c r="AH10" s="11">
        <v>0.03</v>
      </c>
      <c r="AI10" s="11">
        <v>0.05</v>
      </c>
      <c r="AJ10" s="11">
        <v>0.04</v>
      </c>
      <c r="AK10" s="11">
        <v>0.02</v>
      </c>
      <c r="AL10" s="11">
        <v>0.03</v>
      </c>
      <c r="AM10" s="11">
        <v>0.02</v>
      </c>
      <c r="AN10" s="11">
        <v>0.08</v>
      </c>
      <c r="AO10" s="11">
        <v>0.03</v>
      </c>
      <c r="AP10" s="11">
        <v>0.03</v>
      </c>
      <c r="AQ10" s="11">
        <v>0.02</v>
      </c>
      <c r="AR10" s="11">
        <v>0.03</v>
      </c>
      <c r="AS10" s="11">
        <v>0.01</v>
      </c>
      <c r="AT10" s="11">
        <v>0.03</v>
      </c>
      <c r="AU10" s="11">
        <v>0.03</v>
      </c>
      <c r="AV10" s="11">
        <v>0.03</v>
      </c>
      <c r="AW10" s="11">
        <v>0.03</v>
      </c>
      <c r="AX10" s="11">
        <v>0.04</v>
      </c>
      <c r="AY10" s="11">
        <v>0.02</v>
      </c>
    </row>
    <row r="11" spans="1:51">
      <c r="A11" s="3"/>
      <c r="B11" t="s">
        <v>89</v>
      </c>
      <c r="C11" s="4">
        <v>31</v>
      </c>
      <c r="D11" s="4">
        <v>31</v>
      </c>
      <c r="E11" s="4" t="s">
        <v>14</v>
      </c>
      <c r="F11" s="4" t="s">
        <v>14</v>
      </c>
      <c r="G11" s="4" t="s">
        <v>14</v>
      </c>
      <c r="H11" s="4">
        <v>16</v>
      </c>
      <c r="I11" s="4">
        <v>14</v>
      </c>
      <c r="J11" s="4">
        <v>16</v>
      </c>
      <c r="K11" s="4">
        <v>14</v>
      </c>
      <c r="L11" s="4">
        <v>7</v>
      </c>
      <c r="M11" s="4">
        <v>3</v>
      </c>
      <c r="N11" s="4">
        <v>2</v>
      </c>
      <c r="O11" s="4">
        <v>9</v>
      </c>
      <c r="P11" s="4">
        <v>20</v>
      </c>
      <c r="Q11" s="4">
        <v>23</v>
      </c>
      <c r="R11" s="4">
        <v>6</v>
      </c>
      <c r="S11" s="4">
        <v>22</v>
      </c>
      <c r="T11" s="4">
        <v>7</v>
      </c>
      <c r="U11" s="4">
        <v>4</v>
      </c>
      <c r="V11" s="4">
        <v>1</v>
      </c>
      <c r="W11" s="4">
        <v>10</v>
      </c>
      <c r="X11" s="4">
        <v>16</v>
      </c>
      <c r="Y11" s="4">
        <v>4</v>
      </c>
      <c r="Z11" s="4">
        <v>6</v>
      </c>
      <c r="AA11" s="4" t="s">
        <v>14</v>
      </c>
      <c r="AB11" s="4">
        <v>1</v>
      </c>
      <c r="AC11" s="4">
        <v>11</v>
      </c>
      <c r="AD11" s="4">
        <v>6</v>
      </c>
      <c r="AE11" s="4">
        <v>6</v>
      </c>
      <c r="AF11" s="4">
        <v>1</v>
      </c>
      <c r="AG11" s="4">
        <v>5</v>
      </c>
      <c r="AH11" s="4">
        <v>16</v>
      </c>
      <c r="AI11" s="4">
        <v>9</v>
      </c>
      <c r="AJ11" s="4">
        <v>16</v>
      </c>
      <c r="AK11" s="4">
        <v>14</v>
      </c>
      <c r="AL11" s="4">
        <v>8</v>
      </c>
      <c r="AM11" s="4">
        <v>2</v>
      </c>
      <c r="AN11" s="4">
        <v>2</v>
      </c>
      <c r="AO11" s="4">
        <v>14</v>
      </c>
      <c r="AP11" s="4" t="s">
        <v>14</v>
      </c>
      <c r="AQ11" s="4">
        <v>10</v>
      </c>
      <c r="AR11" s="4">
        <v>17</v>
      </c>
      <c r="AS11" s="4">
        <v>1</v>
      </c>
      <c r="AT11" s="4">
        <v>27</v>
      </c>
      <c r="AU11" s="4">
        <v>12</v>
      </c>
      <c r="AV11" s="4">
        <v>18</v>
      </c>
      <c r="AW11" s="4">
        <v>11</v>
      </c>
      <c r="AX11" s="4">
        <v>8</v>
      </c>
      <c r="AY11" s="4">
        <v>4</v>
      </c>
    </row>
    <row r="12" spans="1:51">
      <c r="A12" s="3"/>
      <c r="C12" s="11">
        <v>0.01</v>
      </c>
      <c r="D12" s="11">
        <v>0.01</v>
      </c>
      <c r="E12" s="4" t="s">
        <v>14</v>
      </c>
      <c r="F12" s="4" t="s">
        <v>14</v>
      </c>
      <c r="G12" s="4" t="s">
        <v>14</v>
      </c>
      <c r="H12" s="11">
        <v>0.01</v>
      </c>
      <c r="I12" s="11">
        <v>0.01</v>
      </c>
      <c r="J12" s="11">
        <v>0.01</v>
      </c>
      <c r="K12" s="11">
        <v>0.01</v>
      </c>
      <c r="L12" s="11">
        <v>0.02</v>
      </c>
      <c r="M12" s="11">
        <v>0.03</v>
      </c>
      <c r="N12" s="11">
        <v>0.01</v>
      </c>
      <c r="O12" s="11">
        <v>0.01</v>
      </c>
      <c r="P12" s="11">
        <v>0.01</v>
      </c>
      <c r="Q12" s="11">
        <v>0.02</v>
      </c>
      <c r="R12" s="11">
        <v>0</v>
      </c>
      <c r="S12" s="11">
        <v>0.01</v>
      </c>
      <c r="T12" s="11">
        <v>0</v>
      </c>
      <c r="U12" s="11">
        <v>0.01</v>
      </c>
      <c r="V12" s="11">
        <v>0</v>
      </c>
      <c r="W12" s="11">
        <v>0.01</v>
      </c>
      <c r="X12" s="11">
        <v>0.01</v>
      </c>
      <c r="Y12" s="11">
        <v>0</v>
      </c>
      <c r="Z12" s="11">
        <v>0.01</v>
      </c>
      <c r="AA12" s="4" t="s">
        <v>14</v>
      </c>
      <c r="AB12" s="11">
        <v>0</v>
      </c>
      <c r="AC12" s="11">
        <v>0</v>
      </c>
      <c r="AD12" s="11">
        <v>0.03</v>
      </c>
      <c r="AE12" s="11">
        <v>0.02</v>
      </c>
      <c r="AF12" s="11">
        <v>0.01</v>
      </c>
      <c r="AG12" s="11">
        <v>0</v>
      </c>
      <c r="AH12" s="11">
        <v>0.01</v>
      </c>
      <c r="AI12" s="11">
        <v>0.01</v>
      </c>
      <c r="AJ12" s="11">
        <v>0.01</v>
      </c>
      <c r="AK12" s="11">
        <v>0.01</v>
      </c>
      <c r="AL12" s="11">
        <v>0.01</v>
      </c>
      <c r="AM12" s="11">
        <v>0.01</v>
      </c>
      <c r="AN12" s="11">
        <v>0.08</v>
      </c>
      <c r="AO12" s="11">
        <v>0.01</v>
      </c>
      <c r="AP12" s="4" t="s">
        <v>14</v>
      </c>
      <c r="AQ12" s="11">
        <v>0.01</v>
      </c>
      <c r="AR12" s="11">
        <v>0.01</v>
      </c>
      <c r="AS12" s="11">
        <v>0</v>
      </c>
      <c r="AT12" s="11">
        <v>0.01</v>
      </c>
      <c r="AU12" s="11">
        <v>0.01</v>
      </c>
      <c r="AV12" s="11">
        <v>0.01</v>
      </c>
      <c r="AW12" s="11">
        <v>0.01</v>
      </c>
      <c r="AX12" s="11">
        <v>0.01</v>
      </c>
      <c r="AY12" s="11">
        <v>0</v>
      </c>
    </row>
    <row r="13" spans="1:51">
      <c r="A13" s="3"/>
      <c r="B13" t="s">
        <v>90</v>
      </c>
      <c r="C13" s="4">
        <v>370</v>
      </c>
      <c r="D13" s="4">
        <v>370</v>
      </c>
      <c r="E13" s="4" t="s">
        <v>14</v>
      </c>
      <c r="F13" s="4" t="s">
        <v>14</v>
      </c>
      <c r="G13" s="4" t="s">
        <v>14</v>
      </c>
      <c r="H13" s="4">
        <v>184</v>
      </c>
      <c r="I13" s="4">
        <v>182</v>
      </c>
      <c r="J13" s="4">
        <v>166</v>
      </c>
      <c r="K13" s="4">
        <v>137</v>
      </c>
      <c r="L13" s="4">
        <v>145</v>
      </c>
      <c r="M13" s="4">
        <v>7</v>
      </c>
      <c r="N13" s="4">
        <v>48</v>
      </c>
      <c r="O13" s="4">
        <v>88</v>
      </c>
      <c r="P13" s="4">
        <v>279</v>
      </c>
      <c r="Q13" s="4">
        <v>273</v>
      </c>
      <c r="R13" s="4">
        <v>95</v>
      </c>
      <c r="S13" s="4">
        <v>241</v>
      </c>
      <c r="T13" s="4">
        <v>122</v>
      </c>
      <c r="U13" s="4">
        <v>3</v>
      </c>
      <c r="V13" s="4">
        <v>5</v>
      </c>
      <c r="W13" s="4">
        <v>185</v>
      </c>
      <c r="X13" s="4">
        <v>177</v>
      </c>
      <c r="Y13" s="4">
        <v>54</v>
      </c>
      <c r="Z13" s="4">
        <v>54</v>
      </c>
      <c r="AA13" s="4">
        <v>26</v>
      </c>
      <c r="AB13" s="4">
        <v>62</v>
      </c>
      <c r="AC13" s="4">
        <v>196</v>
      </c>
      <c r="AD13" s="4">
        <v>28</v>
      </c>
      <c r="AE13" s="4">
        <v>102</v>
      </c>
      <c r="AF13" s="4">
        <v>17</v>
      </c>
      <c r="AG13" s="4">
        <v>73</v>
      </c>
      <c r="AH13" s="4">
        <v>217</v>
      </c>
      <c r="AI13" s="4">
        <v>72</v>
      </c>
      <c r="AJ13" s="4">
        <v>123</v>
      </c>
      <c r="AK13" s="4">
        <v>235</v>
      </c>
      <c r="AL13" s="4">
        <v>83</v>
      </c>
      <c r="AM13" s="4">
        <v>5</v>
      </c>
      <c r="AN13" s="4">
        <v>4</v>
      </c>
      <c r="AO13" s="4">
        <v>255</v>
      </c>
      <c r="AP13" s="4">
        <v>2</v>
      </c>
      <c r="AQ13" s="4">
        <v>221</v>
      </c>
      <c r="AR13" s="4">
        <v>128</v>
      </c>
      <c r="AS13" s="4">
        <v>19</v>
      </c>
      <c r="AT13" s="4">
        <v>338</v>
      </c>
      <c r="AU13" s="4">
        <v>139</v>
      </c>
      <c r="AV13" s="4">
        <v>228</v>
      </c>
      <c r="AW13" s="4">
        <v>205</v>
      </c>
      <c r="AX13" s="4">
        <v>55</v>
      </c>
      <c r="AY13" s="4">
        <v>65</v>
      </c>
    </row>
    <row r="14" spans="1:51">
      <c r="A14" s="3"/>
      <c r="C14" s="11">
        <v>0.1</v>
      </c>
      <c r="D14" s="11">
        <v>0.16</v>
      </c>
      <c r="E14" s="4" t="s">
        <v>14</v>
      </c>
      <c r="F14" s="4" t="s">
        <v>14</v>
      </c>
      <c r="G14" s="4" t="s">
        <v>14</v>
      </c>
      <c r="H14" s="11">
        <v>0.12</v>
      </c>
      <c r="I14" s="11">
        <v>0.1</v>
      </c>
      <c r="J14" s="11">
        <v>0.13</v>
      </c>
      <c r="K14" s="11">
        <v>7.0000000000000007E-2</v>
      </c>
      <c r="L14" s="11">
        <v>0.45</v>
      </c>
      <c r="M14" s="11">
        <v>0.08</v>
      </c>
      <c r="N14" s="11">
        <v>0.27</v>
      </c>
      <c r="O14" s="11">
        <v>0.11</v>
      </c>
      <c r="P14" s="11">
        <v>0.11</v>
      </c>
      <c r="Q14" s="11">
        <v>0.23</v>
      </c>
      <c r="R14" s="11">
        <v>0.04</v>
      </c>
      <c r="S14" s="11">
        <v>0.15</v>
      </c>
      <c r="T14" s="11">
        <v>7.0000000000000007E-2</v>
      </c>
      <c r="U14" s="11">
        <v>0</v>
      </c>
      <c r="V14" s="11">
        <v>0.01</v>
      </c>
      <c r="W14" s="11">
        <v>0.16</v>
      </c>
      <c r="X14" s="11">
        <v>0.12</v>
      </c>
      <c r="Y14" s="11">
        <v>7.0000000000000007E-2</v>
      </c>
      <c r="Z14" s="11">
        <v>0.08</v>
      </c>
      <c r="AA14" s="11">
        <v>0.06</v>
      </c>
      <c r="AB14" s="11">
        <v>0.08</v>
      </c>
      <c r="AC14" s="11">
        <v>7.0000000000000007E-2</v>
      </c>
      <c r="AD14" s="11">
        <v>0.15</v>
      </c>
      <c r="AE14" s="11">
        <v>0.28000000000000003</v>
      </c>
      <c r="AF14" s="11">
        <v>0.16</v>
      </c>
      <c r="AG14" s="11">
        <v>0.06</v>
      </c>
      <c r="AH14" s="11">
        <v>0.13</v>
      </c>
      <c r="AI14" s="11">
        <v>0.09</v>
      </c>
      <c r="AJ14" s="11">
        <v>0.1</v>
      </c>
      <c r="AK14" s="11">
        <v>0.1</v>
      </c>
      <c r="AL14" s="11">
        <v>0.08</v>
      </c>
      <c r="AM14" s="11">
        <v>0.02</v>
      </c>
      <c r="AN14" s="11">
        <v>0.15</v>
      </c>
      <c r="AO14" s="11">
        <v>0.12</v>
      </c>
      <c r="AP14" s="11">
        <v>0.03</v>
      </c>
      <c r="AQ14" s="11">
        <v>0.12</v>
      </c>
      <c r="AR14" s="11">
        <v>0.08</v>
      </c>
      <c r="AS14" s="11">
        <v>0.08</v>
      </c>
      <c r="AT14" s="11">
        <v>0.1</v>
      </c>
      <c r="AU14" s="11">
        <v>0.12</v>
      </c>
      <c r="AV14" s="11">
        <v>0.11</v>
      </c>
      <c r="AW14" s="11">
        <v>0.12</v>
      </c>
      <c r="AX14" s="11">
        <v>0.1</v>
      </c>
      <c r="AY14" s="11">
        <v>7.0000000000000007E-2</v>
      </c>
    </row>
    <row r="15" spans="1:51">
      <c r="A15" s="3"/>
      <c r="B15" t="s">
        <v>46</v>
      </c>
      <c r="C15" s="4">
        <v>674</v>
      </c>
      <c r="D15" s="4">
        <v>17</v>
      </c>
      <c r="E15" s="4">
        <v>656</v>
      </c>
      <c r="F15" s="4" t="s">
        <v>14</v>
      </c>
      <c r="G15" s="4" t="s">
        <v>14</v>
      </c>
      <c r="H15" s="4">
        <v>371</v>
      </c>
      <c r="I15" s="4">
        <v>287</v>
      </c>
      <c r="J15" s="4">
        <v>295</v>
      </c>
      <c r="K15" s="4">
        <v>341</v>
      </c>
      <c r="L15" s="4">
        <v>16</v>
      </c>
      <c r="M15" s="4">
        <v>9</v>
      </c>
      <c r="N15" s="4">
        <v>25</v>
      </c>
      <c r="O15" s="4">
        <v>82</v>
      </c>
      <c r="P15" s="4">
        <v>575</v>
      </c>
      <c r="Q15" s="4">
        <v>76</v>
      </c>
      <c r="R15" s="4">
        <v>596</v>
      </c>
      <c r="S15" s="4">
        <v>227</v>
      </c>
      <c r="T15" s="4">
        <v>422</v>
      </c>
      <c r="U15" s="4">
        <v>34</v>
      </c>
      <c r="V15" s="4">
        <v>74</v>
      </c>
      <c r="W15" s="4">
        <v>282</v>
      </c>
      <c r="X15" s="4">
        <v>282</v>
      </c>
      <c r="Y15" s="4">
        <v>147</v>
      </c>
      <c r="Z15" s="4">
        <v>121</v>
      </c>
      <c r="AA15" s="4">
        <v>52</v>
      </c>
      <c r="AB15" s="4">
        <v>198</v>
      </c>
      <c r="AC15" s="4">
        <v>518</v>
      </c>
      <c r="AD15" s="4">
        <v>28</v>
      </c>
      <c r="AE15" s="4">
        <v>61</v>
      </c>
      <c r="AF15" s="4">
        <v>14</v>
      </c>
      <c r="AG15" s="4">
        <v>103</v>
      </c>
      <c r="AH15" s="4">
        <v>345</v>
      </c>
      <c r="AI15" s="4">
        <v>199</v>
      </c>
      <c r="AJ15" s="4">
        <v>205</v>
      </c>
      <c r="AK15" s="4">
        <v>437</v>
      </c>
      <c r="AL15" s="4">
        <v>55</v>
      </c>
      <c r="AM15" s="4">
        <v>5</v>
      </c>
      <c r="AN15" s="4">
        <v>3</v>
      </c>
      <c r="AO15" s="4">
        <v>551</v>
      </c>
      <c r="AP15" s="4">
        <v>3</v>
      </c>
      <c r="AQ15" s="4">
        <v>504</v>
      </c>
      <c r="AR15" s="4">
        <v>114</v>
      </c>
      <c r="AS15" s="4">
        <v>58</v>
      </c>
      <c r="AT15" s="4">
        <v>571</v>
      </c>
      <c r="AU15" s="4">
        <v>174</v>
      </c>
      <c r="AV15" s="4">
        <v>484</v>
      </c>
      <c r="AW15" s="4">
        <v>260</v>
      </c>
      <c r="AX15" s="4">
        <v>84</v>
      </c>
      <c r="AY15" s="4">
        <v>216</v>
      </c>
    </row>
    <row r="16" spans="1:51">
      <c r="A16" s="3"/>
      <c r="C16" s="11">
        <v>0.18</v>
      </c>
      <c r="D16" s="11">
        <v>0.01</v>
      </c>
      <c r="E16" s="11">
        <v>0.81</v>
      </c>
      <c r="F16" s="4" t="s">
        <v>14</v>
      </c>
      <c r="G16" s="4" t="s">
        <v>14</v>
      </c>
      <c r="H16" s="11">
        <v>0.24</v>
      </c>
      <c r="I16" s="11">
        <v>0.16</v>
      </c>
      <c r="J16" s="11">
        <v>0.22</v>
      </c>
      <c r="K16" s="11">
        <v>0.18</v>
      </c>
      <c r="L16" s="11">
        <v>0.05</v>
      </c>
      <c r="M16" s="11">
        <v>0.1</v>
      </c>
      <c r="N16" s="11">
        <v>0.14000000000000001</v>
      </c>
      <c r="O16" s="11">
        <v>0.11</v>
      </c>
      <c r="P16" s="11">
        <v>0.23</v>
      </c>
      <c r="Q16" s="11">
        <v>0.06</v>
      </c>
      <c r="R16" s="11">
        <v>0.27</v>
      </c>
      <c r="S16" s="11">
        <v>0.14000000000000001</v>
      </c>
      <c r="T16" s="11">
        <v>0.26</v>
      </c>
      <c r="U16" s="11">
        <v>0.05</v>
      </c>
      <c r="V16" s="11">
        <v>0.16</v>
      </c>
      <c r="W16" s="11">
        <v>0.24</v>
      </c>
      <c r="X16" s="11">
        <v>0.2</v>
      </c>
      <c r="Y16" s="11">
        <v>0.18</v>
      </c>
      <c r="Z16" s="11">
        <v>0.17</v>
      </c>
      <c r="AA16" s="11">
        <v>0.13</v>
      </c>
      <c r="AB16" s="11">
        <v>0.24</v>
      </c>
      <c r="AC16" s="11">
        <v>0.19</v>
      </c>
      <c r="AD16" s="11">
        <v>0.15</v>
      </c>
      <c r="AE16" s="11">
        <v>0.17</v>
      </c>
      <c r="AF16" s="11">
        <v>0.13</v>
      </c>
      <c r="AG16" s="11">
        <v>0.08</v>
      </c>
      <c r="AH16" s="11">
        <v>0.21</v>
      </c>
      <c r="AI16" s="11">
        <v>0.25</v>
      </c>
      <c r="AJ16" s="11">
        <v>0.17</v>
      </c>
      <c r="AK16" s="11">
        <v>0.18</v>
      </c>
      <c r="AL16" s="11">
        <v>0.06</v>
      </c>
      <c r="AM16" s="11">
        <v>0.02</v>
      </c>
      <c r="AN16" s="11">
        <v>0.12</v>
      </c>
      <c r="AO16" s="11">
        <v>0.25</v>
      </c>
      <c r="AP16" s="11">
        <v>0.06</v>
      </c>
      <c r="AQ16" s="11">
        <v>0.26</v>
      </c>
      <c r="AR16" s="11">
        <v>7.0000000000000007E-2</v>
      </c>
      <c r="AS16" s="11">
        <v>0.25</v>
      </c>
      <c r="AT16" s="11">
        <v>0.17</v>
      </c>
      <c r="AU16" s="11">
        <v>0.15</v>
      </c>
      <c r="AV16" s="11">
        <v>0.22</v>
      </c>
      <c r="AW16" s="11">
        <v>0.15</v>
      </c>
      <c r="AX16" s="11">
        <v>0.15</v>
      </c>
      <c r="AY16" s="11">
        <v>0.23</v>
      </c>
    </row>
    <row r="17" spans="1:51">
      <c r="A17" s="3"/>
      <c r="B17" t="s">
        <v>91</v>
      </c>
      <c r="C17" s="4">
        <v>166</v>
      </c>
      <c r="D17" s="4">
        <v>8</v>
      </c>
      <c r="E17" s="4">
        <v>158</v>
      </c>
      <c r="F17" s="4" t="s">
        <v>14</v>
      </c>
      <c r="G17" s="4" t="s">
        <v>14</v>
      </c>
      <c r="H17" s="4">
        <v>62</v>
      </c>
      <c r="I17" s="4">
        <v>100</v>
      </c>
      <c r="J17" s="4">
        <v>49</v>
      </c>
      <c r="K17" s="4">
        <v>112</v>
      </c>
      <c r="L17" s="4">
        <v>5</v>
      </c>
      <c r="M17" s="4">
        <v>1</v>
      </c>
      <c r="N17" s="4">
        <v>11</v>
      </c>
      <c r="O17" s="4">
        <v>33</v>
      </c>
      <c r="P17" s="4">
        <v>129</v>
      </c>
      <c r="Q17" s="4">
        <v>142</v>
      </c>
      <c r="R17" s="4">
        <v>23</v>
      </c>
      <c r="S17" s="4">
        <v>33</v>
      </c>
      <c r="T17" s="4">
        <v>128</v>
      </c>
      <c r="U17" s="4">
        <v>2</v>
      </c>
      <c r="V17" s="4">
        <v>4</v>
      </c>
      <c r="W17" s="4">
        <v>42</v>
      </c>
      <c r="X17" s="4">
        <v>119</v>
      </c>
      <c r="Y17" s="4">
        <v>41</v>
      </c>
      <c r="Z17" s="4">
        <v>27</v>
      </c>
      <c r="AA17" s="4">
        <v>11</v>
      </c>
      <c r="AB17" s="4">
        <v>51</v>
      </c>
      <c r="AC17" s="4">
        <v>130</v>
      </c>
      <c r="AD17" s="4">
        <v>9</v>
      </c>
      <c r="AE17" s="4">
        <v>9</v>
      </c>
      <c r="AF17" s="4">
        <v>1</v>
      </c>
      <c r="AG17" s="4">
        <v>9</v>
      </c>
      <c r="AH17" s="4">
        <v>61</v>
      </c>
      <c r="AI17" s="4">
        <v>86</v>
      </c>
      <c r="AJ17" s="4">
        <v>69</v>
      </c>
      <c r="AK17" s="4">
        <v>84</v>
      </c>
      <c r="AL17" s="4">
        <v>16</v>
      </c>
      <c r="AM17" s="4">
        <v>1</v>
      </c>
      <c r="AN17" s="4" t="s">
        <v>14</v>
      </c>
      <c r="AO17" s="4">
        <v>130</v>
      </c>
      <c r="AP17" s="4">
        <v>2</v>
      </c>
      <c r="AQ17" s="4">
        <v>123</v>
      </c>
      <c r="AR17" s="4">
        <v>26</v>
      </c>
      <c r="AS17" s="4">
        <v>9</v>
      </c>
      <c r="AT17" s="4">
        <v>146</v>
      </c>
      <c r="AU17" s="4">
        <v>35</v>
      </c>
      <c r="AV17" s="4">
        <v>127</v>
      </c>
      <c r="AW17" s="4">
        <v>67</v>
      </c>
      <c r="AX17" s="4">
        <v>22</v>
      </c>
      <c r="AY17" s="4">
        <v>51</v>
      </c>
    </row>
    <row r="18" spans="1:51">
      <c r="A18" s="3"/>
      <c r="C18" s="11">
        <v>0.04</v>
      </c>
      <c r="D18" s="11">
        <v>0</v>
      </c>
      <c r="E18" s="11">
        <v>0.2</v>
      </c>
      <c r="F18" s="4" t="s">
        <v>14</v>
      </c>
      <c r="G18" s="4" t="s">
        <v>14</v>
      </c>
      <c r="H18" s="11">
        <v>0.04</v>
      </c>
      <c r="I18" s="11">
        <v>0.06</v>
      </c>
      <c r="J18" s="11">
        <v>0.04</v>
      </c>
      <c r="K18" s="11">
        <v>0.06</v>
      </c>
      <c r="L18" s="11">
        <v>0.01</v>
      </c>
      <c r="M18" s="11">
        <v>0.01</v>
      </c>
      <c r="N18" s="11">
        <v>0.06</v>
      </c>
      <c r="O18" s="11">
        <v>0.04</v>
      </c>
      <c r="P18" s="11">
        <v>0.05</v>
      </c>
      <c r="Q18" s="11">
        <v>0.12</v>
      </c>
      <c r="R18" s="11">
        <v>0.01</v>
      </c>
      <c r="S18" s="11">
        <v>0.02</v>
      </c>
      <c r="T18" s="11">
        <v>0.08</v>
      </c>
      <c r="U18" s="11">
        <v>0</v>
      </c>
      <c r="V18" s="11">
        <v>0.01</v>
      </c>
      <c r="W18" s="11">
        <v>0.04</v>
      </c>
      <c r="X18" s="11">
        <v>0.08</v>
      </c>
      <c r="Y18" s="11">
        <v>0.05</v>
      </c>
      <c r="Z18" s="11">
        <v>0.04</v>
      </c>
      <c r="AA18" s="11">
        <v>0.03</v>
      </c>
      <c r="AB18" s="11">
        <v>0.06</v>
      </c>
      <c r="AC18" s="11">
        <v>0.05</v>
      </c>
      <c r="AD18" s="11">
        <v>0.05</v>
      </c>
      <c r="AE18" s="11">
        <v>0.03</v>
      </c>
      <c r="AF18" s="11">
        <v>0.01</v>
      </c>
      <c r="AG18" s="11">
        <v>0.01</v>
      </c>
      <c r="AH18" s="11">
        <v>0.04</v>
      </c>
      <c r="AI18" s="11">
        <v>0.11</v>
      </c>
      <c r="AJ18" s="11">
        <v>0.06</v>
      </c>
      <c r="AK18" s="11">
        <v>0.04</v>
      </c>
      <c r="AL18" s="11">
        <v>0.02</v>
      </c>
      <c r="AM18" s="11">
        <v>0</v>
      </c>
      <c r="AN18" s="4" t="s">
        <v>14</v>
      </c>
      <c r="AO18" s="11">
        <v>0.06</v>
      </c>
      <c r="AP18" s="11">
        <v>0.03</v>
      </c>
      <c r="AQ18" s="11">
        <v>0.06</v>
      </c>
      <c r="AR18" s="11">
        <v>0.02</v>
      </c>
      <c r="AS18" s="11">
        <v>0.04</v>
      </c>
      <c r="AT18" s="11">
        <v>0.04</v>
      </c>
      <c r="AU18" s="11">
        <v>0.03</v>
      </c>
      <c r="AV18" s="11">
        <v>0.06</v>
      </c>
      <c r="AW18" s="11">
        <v>0.04</v>
      </c>
      <c r="AX18" s="11">
        <v>0.04</v>
      </c>
      <c r="AY18" s="11">
        <v>0.05</v>
      </c>
    </row>
    <row r="19" spans="1:51">
      <c r="A19" s="3"/>
      <c r="B19" t="s">
        <v>47</v>
      </c>
      <c r="C19" s="4">
        <v>414</v>
      </c>
      <c r="D19" s="4">
        <v>7</v>
      </c>
      <c r="E19" s="4">
        <v>8</v>
      </c>
      <c r="F19" s="4">
        <v>399</v>
      </c>
      <c r="G19" s="4" t="s">
        <v>14</v>
      </c>
      <c r="H19" s="4">
        <v>24</v>
      </c>
      <c r="I19" s="4">
        <v>51</v>
      </c>
      <c r="J19" s="4">
        <v>16</v>
      </c>
      <c r="K19" s="4">
        <v>51</v>
      </c>
      <c r="L19" s="4">
        <v>2</v>
      </c>
      <c r="M19" s="4">
        <v>2</v>
      </c>
      <c r="N19" s="4">
        <v>4</v>
      </c>
      <c r="O19" s="4" t="s">
        <v>14</v>
      </c>
      <c r="P19" s="4">
        <v>75</v>
      </c>
      <c r="Q19" s="4">
        <v>7</v>
      </c>
      <c r="R19" s="4">
        <v>100</v>
      </c>
      <c r="S19" s="4">
        <v>13</v>
      </c>
      <c r="T19" s="4">
        <v>58</v>
      </c>
      <c r="U19" s="4">
        <v>299</v>
      </c>
      <c r="V19" s="4">
        <v>104</v>
      </c>
      <c r="W19" s="4">
        <v>6</v>
      </c>
      <c r="X19" s="4">
        <v>1</v>
      </c>
      <c r="Y19" s="4">
        <v>110</v>
      </c>
      <c r="Z19" s="4">
        <v>86</v>
      </c>
      <c r="AA19" s="4">
        <v>66</v>
      </c>
      <c r="AB19" s="4">
        <v>31</v>
      </c>
      <c r="AC19" s="4">
        <v>293</v>
      </c>
      <c r="AD19" s="4">
        <v>11</v>
      </c>
      <c r="AE19" s="4">
        <v>34</v>
      </c>
      <c r="AF19" s="4">
        <v>10</v>
      </c>
      <c r="AG19" s="4">
        <v>367</v>
      </c>
      <c r="AH19" s="4">
        <v>40</v>
      </c>
      <c r="AI19" s="4">
        <v>1</v>
      </c>
      <c r="AJ19" s="4">
        <v>122</v>
      </c>
      <c r="AK19" s="4">
        <v>280</v>
      </c>
      <c r="AL19" s="4">
        <v>201</v>
      </c>
      <c r="AM19" s="4">
        <v>70</v>
      </c>
      <c r="AN19" s="4">
        <v>4</v>
      </c>
      <c r="AO19" s="4">
        <v>98</v>
      </c>
      <c r="AP19" s="4">
        <v>23</v>
      </c>
      <c r="AQ19" s="4">
        <v>76</v>
      </c>
      <c r="AR19" s="4">
        <v>319</v>
      </c>
      <c r="AS19" s="4">
        <v>25</v>
      </c>
      <c r="AT19" s="4">
        <v>366</v>
      </c>
      <c r="AU19" s="4">
        <v>16</v>
      </c>
      <c r="AV19" s="4">
        <v>59</v>
      </c>
      <c r="AW19" s="4">
        <v>130</v>
      </c>
      <c r="AX19" s="4">
        <v>77</v>
      </c>
      <c r="AY19" s="4">
        <v>96</v>
      </c>
    </row>
    <row r="20" spans="1:51">
      <c r="A20" s="3"/>
      <c r="C20" s="11">
        <v>0.11</v>
      </c>
      <c r="D20" s="11">
        <v>0</v>
      </c>
      <c r="E20" s="11">
        <v>0.01</v>
      </c>
      <c r="F20" s="11">
        <v>0.68</v>
      </c>
      <c r="G20" s="4" t="s">
        <v>14</v>
      </c>
      <c r="H20" s="11">
        <v>0.02</v>
      </c>
      <c r="I20" s="11">
        <v>0.03</v>
      </c>
      <c r="J20" s="11">
        <v>0.01</v>
      </c>
      <c r="K20" s="11">
        <v>0.03</v>
      </c>
      <c r="L20" s="11">
        <v>0.01</v>
      </c>
      <c r="M20" s="11">
        <v>0.02</v>
      </c>
      <c r="N20" s="11">
        <v>0.02</v>
      </c>
      <c r="O20" s="4" t="s">
        <v>14</v>
      </c>
      <c r="P20" s="11">
        <v>0.03</v>
      </c>
      <c r="Q20" s="11">
        <v>0.01</v>
      </c>
      <c r="R20" s="11">
        <v>0.04</v>
      </c>
      <c r="S20" s="11">
        <v>0.01</v>
      </c>
      <c r="T20" s="11">
        <v>0.04</v>
      </c>
      <c r="U20" s="11">
        <v>0.43</v>
      </c>
      <c r="V20" s="11">
        <v>0.22</v>
      </c>
      <c r="W20" s="11">
        <v>0</v>
      </c>
      <c r="X20" s="11">
        <v>0</v>
      </c>
      <c r="Y20" s="11">
        <v>0.13</v>
      </c>
      <c r="Z20" s="11">
        <v>0.12</v>
      </c>
      <c r="AA20" s="11">
        <v>0.16</v>
      </c>
      <c r="AB20" s="11">
        <v>0.04</v>
      </c>
      <c r="AC20" s="11">
        <v>0.11</v>
      </c>
      <c r="AD20" s="11">
        <v>0.06</v>
      </c>
      <c r="AE20" s="11">
        <v>0.09</v>
      </c>
      <c r="AF20" s="11">
        <v>0.09</v>
      </c>
      <c r="AG20" s="11">
        <v>0.3</v>
      </c>
      <c r="AH20" s="11">
        <v>0.02</v>
      </c>
      <c r="AI20" s="11">
        <v>0</v>
      </c>
      <c r="AJ20" s="11">
        <v>0.1</v>
      </c>
      <c r="AK20" s="11">
        <v>0.12</v>
      </c>
      <c r="AL20" s="11">
        <v>0.2</v>
      </c>
      <c r="AM20" s="11">
        <v>0.3</v>
      </c>
      <c r="AN20" s="11">
        <v>0.15</v>
      </c>
      <c r="AO20" s="11">
        <v>0.04</v>
      </c>
      <c r="AP20" s="11">
        <v>0.41</v>
      </c>
      <c r="AQ20" s="11">
        <v>0.04</v>
      </c>
      <c r="AR20" s="11">
        <v>0.2</v>
      </c>
      <c r="AS20" s="11">
        <v>0.11</v>
      </c>
      <c r="AT20" s="11">
        <v>0.11</v>
      </c>
      <c r="AU20" s="11">
        <v>0.01</v>
      </c>
      <c r="AV20" s="11">
        <v>0.03</v>
      </c>
      <c r="AW20" s="11">
        <v>0.08</v>
      </c>
      <c r="AX20" s="11">
        <v>0.13</v>
      </c>
      <c r="AY20" s="11">
        <v>0.1</v>
      </c>
    </row>
    <row r="21" spans="1:51">
      <c r="A21" s="3"/>
      <c r="B21" t="s">
        <v>92</v>
      </c>
      <c r="C21" s="4">
        <v>204</v>
      </c>
      <c r="D21" s="4">
        <v>7</v>
      </c>
      <c r="E21" s="4">
        <v>2</v>
      </c>
      <c r="F21" s="4">
        <v>194</v>
      </c>
      <c r="G21" s="4" t="s">
        <v>14</v>
      </c>
      <c r="H21" s="4">
        <v>120</v>
      </c>
      <c r="I21" s="4">
        <v>19</v>
      </c>
      <c r="J21" s="4">
        <v>34</v>
      </c>
      <c r="K21" s="4">
        <v>102</v>
      </c>
      <c r="L21" s="4">
        <v>2</v>
      </c>
      <c r="M21" s="4" t="s">
        <v>14</v>
      </c>
      <c r="N21" s="4">
        <v>2</v>
      </c>
      <c r="O21" s="4" t="s">
        <v>14</v>
      </c>
      <c r="P21" s="4">
        <v>140</v>
      </c>
      <c r="Q21" s="4">
        <v>6</v>
      </c>
      <c r="R21" s="4">
        <v>169</v>
      </c>
      <c r="S21" s="4">
        <v>58</v>
      </c>
      <c r="T21" s="4">
        <v>71</v>
      </c>
      <c r="U21" s="4">
        <v>97</v>
      </c>
      <c r="V21" s="4">
        <v>92</v>
      </c>
      <c r="W21" s="4">
        <v>10</v>
      </c>
      <c r="X21" s="4">
        <v>2</v>
      </c>
      <c r="Y21" s="4">
        <v>37</v>
      </c>
      <c r="Z21" s="4">
        <v>30</v>
      </c>
      <c r="AA21" s="4">
        <v>23</v>
      </c>
      <c r="AB21" s="4">
        <v>34</v>
      </c>
      <c r="AC21" s="4">
        <v>125</v>
      </c>
      <c r="AD21" s="4">
        <v>13</v>
      </c>
      <c r="AE21" s="4">
        <v>25</v>
      </c>
      <c r="AF21" s="4">
        <v>6</v>
      </c>
      <c r="AG21" s="4">
        <v>126</v>
      </c>
      <c r="AH21" s="4">
        <v>76</v>
      </c>
      <c r="AI21" s="4">
        <v>1</v>
      </c>
      <c r="AJ21" s="4">
        <v>85</v>
      </c>
      <c r="AK21" s="4">
        <v>118</v>
      </c>
      <c r="AL21" s="4">
        <v>72</v>
      </c>
      <c r="AM21" s="4">
        <v>80</v>
      </c>
      <c r="AN21" s="4">
        <v>2</v>
      </c>
      <c r="AO21" s="4">
        <v>31</v>
      </c>
      <c r="AP21" s="4">
        <v>4</v>
      </c>
      <c r="AQ21" s="4">
        <v>24</v>
      </c>
      <c r="AR21" s="4">
        <v>165</v>
      </c>
      <c r="AS21" s="4">
        <v>21</v>
      </c>
      <c r="AT21" s="4">
        <v>180</v>
      </c>
      <c r="AU21" s="4">
        <v>25</v>
      </c>
      <c r="AV21" s="4">
        <v>114</v>
      </c>
      <c r="AW21" s="4">
        <v>105</v>
      </c>
      <c r="AX21" s="4">
        <v>35</v>
      </c>
      <c r="AY21" s="4">
        <v>32</v>
      </c>
    </row>
    <row r="22" spans="1:51">
      <c r="A22" s="3"/>
      <c r="C22" s="11">
        <v>0.05</v>
      </c>
      <c r="D22" s="11">
        <v>0</v>
      </c>
      <c r="E22" s="11">
        <v>0</v>
      </c>
      <c r="F22" s="11">
        <v>0.33</v>
      </c>
      <c r="G22" s="4" t="s">
        <v>14</v>
      </c>
      <c r="H22" s="11">
        <v>0.08</v>
      </c>
      <c r="I22" s="11">
        <v>0.01</v>
      </c>
      <c r="J22" s="11">
        <v>0.03</v>
      </c>
      <c r="K22" s="11">
        <v>0.05</v>
      </c>
      <c r="L22" s="11">
        <v>0.01</v>
      </c>
      <c r="M22" s="4" t="s">
        <v>14</v>
      </c>
      <c r="N22" s="11">
        <v>0.01</v>
      </c>
      <c r="O22" s="4" t="s">
        <v>14</v>
      </c>
      <c r="P22" s="11">
        <v>0.06</v>
      </c>
      <c r="Q22" s="11">
        <v>0.01</v>
      </c>
      <c r="R22" s="11">
        <v>0.08</v>
      </c>
      <c r="S22" s="11">
        <v>0.04</v>
      </c>
      <c r="T22" s="11">
        <v>0.04</v>
      </c>
      <c r="U22" s="11">
        <v>0.14000000000000001</v>
      </c>
      <c r="V22" s="11">
        <v>0.19</v>
      </c>
      <c r="W22" s="11">
        <v>0.01</v>
      </c>
      <c r="X22" s="11">
        <v>0</v>
      </c>
      <c r="Y22" s="11">
        <v>0.04</v>
      </c>
      <c r="Z22" s="11">
        <v>0.04</v>
      </c>
      <c r="AA22" s="11">
        <v>0.06</v>
      </c>
      <c r="AB22" s="11">
        <v>0.04</v>
      </c>
      <c r="AC22" s="11">
        <v>0.05</v>
      </c>
      <c r="AD22" s="11">
        <v>7.0000000000000007E-2</v>
      </c>
      <c r="AE22" s="11">
        <v>7.0000000000000007E-2</v>
      </c>
      <c r="AF22" s="11">
        <v>0.06</v>
      </c>
      <c r="AG22" s="11">
        <v>0.1</v>
      </c>
      <c r="AH22" s="11">
        <v>0.05</v>
      </c>
      <c r="AI22" s="11">
        <v>0</v>
      </c>
      <c r="AJ22" s="11">
        <v>7.0000000000000007E-2</v>
      </c>
      <c r="AK22" s="11">
        <v>0.05</v>
      </c>
      <c r="AL22" s="11">
        <v>7.0000000000000007E-2</v>
      </c>
      <c r="AM22" s="11">
        <v>0.34</v>
      </c>
      <c r="AN22" s="11">
        <v>0.08</v>
      </c>
      <c r="AO22" s="11">
        <v>0.01</v>
      </c>
      <c r="AP22" s="11">
        <v>7.0000000000000007E-2</v>
      </c>
      <c r="AQ22" s="11">
        <v>0.01</v>
      </c>
      <c r="AR22" s="11">
        <v>0.1</v>
      </c>
      <c r="AS22" s="11">
        <v>0.09</v>
      </c>
      <c r="AT22" s="11">
        <v>0.05</v>
      </c>
      <c r="AU22" s="11">
        <v>0.02</v>
      </c>
      <c r="AV22" s="11">
        <v>0.05</v>
      </c>
      <c r="AW22" s="11">
        <v>0.06</v>
      </c>
      <c r="AX22" s="11">
        <v>0.06</v>
      </c>
      <c r="AY22" s="11">
        <v>0.03</v>
      </c>
    </row>
    <row r="23" spans="1:51">
      <c r="A23" s="3"/>
      <c r="B23" t="s">
        <v>48</v>
      </c>
      <c r="C23" s="4">
        <v>151</v>
      </c>
      <c r="D23" s="4">
        <v>3</v>
      </c>
      <c r="E23" s="4" t="s">
        <v>14</v>
      </c>
      <c r="F23" s="4" t="s">
        <v>14</v>
      </c>
      <c r="G23" s="4">
        <v>148</v>
      </c>
      <c r="H23" s="4">
        <v>107</v>
      </c>
      <c r="I23" s="4">
        <v>36</v>
      </c>
      <c r="J23" s="4">
        <v>31</v>
      </c>
      <c r="K23" s="4">
        <v>112</v>
      </c>
      <c r="L23" s="4" t="s">
        <v>14</v>
      </c>
      <c r="M23" s="4" t="s">
        <v>14</v>
      </c>
      <c r="N23" s="4">
        <v>1</v>
      </c>
      <c r="O23" s="4">
        <v>2</v>
      </c>
      <c r="P23" s="4">
        <v>141</v>
      </c>
      <c r="Q23" s="4">
        <v>2</v>
      </c>
      <c r="R23" s="4">
        <v>142</v>
      </c>
      <c r="S23" s="4">
        <v>58</v>
      </c>
      <c r="T23" s="4">
        <v>75</v>
      </c>
      <c r="U23" s="4">
        <v>113</v>
      </c>
      <c r="V23" s="4">
        <v>33</v>
      </c>
      <c r="W23" s="4">
        <v>2</v>
      </c>
      <c r="X23" s="4">
        <v>2</v>
      </c>
      <c r="Y23" s="4">
        <v>33</v>
      </c>
      <c r="Z23" s="4">
        <v>33</v>
      </c>
      <c r="AA23" s="4">
        <v>15</v>
      </c>
      <c r="AB23" s="4">
        <v>38</v>
      </c>
      <c r="AC23" s="4">
        <v>120</v>
      </c>
      <c r="AD23" s="4">
        <v>7</v>
      </c>
      <c r="AE23" s="4">
        <v>9</v>
      </c>
      <c r="AF23" s="4">
        <v>4</v>
      </c>
      <c r="AG23" s="4">
        <v>104</v>
      </c>
      <c r="AH23" s="4">
        <v>43</v>
      </c>
      <c r="AI23" s="4">
        <v>1</v>
      </c>
      <c r="AJ23" s="4">
        <v>40</v>
      </c>
      <c r="AK23" s="4">
        <v>104</v>
      </c>
      <c r="AL23" s="4">
        <v>22</v>
      </c>
      <c r="AM23" s="4">
        <v>3</v>
      </c>
      <c r="AN23" s="4" t="s">
        <v>14</v>
      </c>
      <c r="AO23" s="4">
        <v>116</v>
      </c>
      <c r="AP23" s="4">
        <v>2</v>
      </c>
      <c r="AQ23" s="4">
        <v>94</v>
      </c>
      <c r="AR23" s="4">
        <v>48</v>
      </c>
      <c r="AS23" s="4">
        <v>22</v>
      </c>
      <c r="AT23" s="4">
        <v>123</v>
      </c>
      <c r="AU23" s="4">
        <v>44</v>
      </c>
      <c r="AV23" s="4">
        <v>99</v>
      </c>
      <c r="AW23" s="4">
        <v>50</v>
      </c>
      <c r="AX23" s="4">
        <v>24</v>
      </c>
      <c r="AY23" s="4">
        <v>59</v>
      </c>
    </row>
    <row r="24" spans="1:51">
      <c r="A24" s="3"/>
      <c r="C24" s="11">
        <v>0.04</v>
      </c>
      <c r="D24" s="11">
        <v>0</v>
      </c>
      <c r="E24" s="4" t="s">
        <v>14</v>
      </c>
      <c r="F24" s="4" t="s">
        <v>14</v>
      </c>
      <c r="G24" s="11">
        <v>1</v>
      </c>
      <c r="H24" s="11">
        <v>7.0000000000000007E-2</v>
      </c>
      <c r="I24" s="11">
        <v>0.02</v>
      </c>
      <c r="J24" s="11">
        <v>0.02</v>
      </c>
      <c r="K24" s="11">
        <v>0.06</v>
      </c>
      <c r="L24" s="4" t="s">
        <v>14</v>
      </c>
      <c r="M24" s="4" t="s">
        <v>14</v>
      </c>
      <c r="N24" s="11">
        <v>0.01</v>
      </c>
      <c r="O24" s="11">
        <v>0</v>
      </c>
      <c r="P24" s="11">
        <v>0.06</v>
      </c>
      <c r="Q24" s="11">
        <v>0</v>
      </c>
      <c r="R24" s="11">
        <v>0.06</v>
      </c>
      <c r="S24" s="11">
        <v>0.04</v>
      </c>
      <c r="T24" s="11">
        <v>0.05</v>
      </c>
      <c r="U24" s="11">
        <v>0.16</v>
      </c>
      <c r="V24" s="11">
        <v>7.0000000000000007E-2</v>
      </c>
      <c r="W24" s="11">
        <v>0</v>
      </c>
      <c r="X24" s="11">
        <v>0</v>
      </c>
      <c r="Y24" s="11">
        <v>0.04</v>
      </c>
      <c r="Z24" s="11">
        <v>0.05</v>
      </c>
      <c r="AA24" s="11">
        <v>0.04</v>
      </c>
      <c r="AB24" s="11">
        <v>0.05</v>
      </c>
      <c r="AC24" s="11">
        <v>0.04</v>
      </c>
      <c r="AD24" s="11">
        <v>0.04</v>
      </c>
      <c r="AE24" s="11">
        <v>0.02</v>
      </c>
      <c r="AF24" s="11">
        <v>0.04</v>
      </c>
      <c r="AG24" s="11">
        <v>0.08</v>
      </c>
      <c r="AH24" s="11">
        <v>0.03</v>
      </c>
      <c r="AI24" s="11">
        <v>0</v>
      </c>
      <c r="AJ24" s="11">
        <v>0.03</v>
      </c>
      <c r="AK24" s="11">
        <v>0.04</v>
      </c>
      <c r="AL24" s="11">
        <v>0.02</v>
      </c>
      <c r="AM24" s="11">
        <v>0.01</v>
      </c>
      <c r="AN24" s="4" t="s">
        <v>14</v>
      </c>
      <c r="AO24" s="11">
        <v>0.05</v>
      </c>
      <c r="AP24" s="11">
        <v>0.04</v>
      </c>
      <c r="AQ24" s="11">
        <v>0.05</v>
      </c>
      <c r="AR24" s="11">
        <v>0.03</v>
      </c>
      <c r="AS24" s="11">
        <v>0.09</v>
      </c>
      <c r="AT24" s="11">
        <v>0.04</v>
      </c>
      <c r="AU24" s="11">
        <v>0.04</v>
      </c>
      <c r="AV24" s="11">
        <v>0.05</v>
      </c>
      <c r="AW24" s="11">
        <v>0.03</v>
      </c>
      <c r="AX24" s="11">
        <v>0.04</v>
      </c>
      <c r="AY24" s="11">
        <v>0.06</v>
      </c>
    </row>
    <row r="25" spans="1:51">
      <c r="A25" s="3"/>
    </row>
    <row r="26" spans="1:51">
      <c r="A26" s="3"/>
    </row>
    <row r="27" spans="1:51" s="1" customFormat="1">
      <c r="A27" s="2" t="s">
        <v>93</v>
      </c>
      <c r="C27" s="4"/>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row>
    <row r="28" spans="1:51">
      <c r="A28" s="3"/>
    </row>
    <row r="29" spans="1:51" s="10" customFormat="1" ht="29.25" customHeight="1">
      <c r="A29" s="9"/>
      <c r="C29" s="7" t="s">
        <v>39</v>
      </c>
      <c r="D29" s="14" t="s">
        <v>15</v>
      </c>
      <c r="E29" s="15"/>
      <c r="F29" s="15"/>
      <c r="G29" s="15"/>
      <c r="H29" s="14" t="s">
        <v>16</v>
      </c>
      <c r="I29" s="15"/>
      <c r="J29" s="14" t="s">
        <v>17</v>
      </c>
      <c r="K29" s="15"/>
      <c r="L29" s="15"/>
      <c r="M29" s="15"/>
      <c r="N29" s="15"/>
      <c r="O29" s="14" t="s">
        <v>40</v>
      </c>
      <c r="P29" s="15"/>
      <c r="Q29" s="14" t="s">
        <v>19</v>
      </c>
      <c r="R29" s="15"/>
      <c r="S29" s="14" t="s">
        <v>41</v>
      </c>
      <c r="T29" s="15"/>
      <c r="U29" s="14" t="s">
        <v>42</v>
      </c>
      <c r="V29" s="15"/>
      <c r="W29" s="15"/>
      <c r="X29" s="15"/>
      <c r="Y29" s="14" t="s">
        <v>22</v>
      </c>
      <c r="Z29" s="15"/>
      <c r="AA29" s="15"/>
      <c r="AB29" s="15"/>
      <c r="AC29" s="15"/>
      <c r="AD29" s="15"/>
      <c r="AE29" s="15"/>
      <c r="AF29" s="15"/>
      <c r="AG29" s="14" t="s">
        <v>23</v>
      </c>
      <c r="AH29" s="15"/>
      <c r="AI29" s="15"/>
      <c r="AJ29" s="14" t="s">
        <v>24</v>
      </c>
      <c r="AK29" s="15"/>
      <c r="AL29" s="14" t="s">
        <v>25</v>
      </c>
      <c r="AM29" s="15"/>
      <c r="AN29" s="15"/>
      <c r="AO29" s="15"/>
      <c r="AP29" s="15"/>
      <c r="AQ29" s="15"/>
      <c r="AR29" s="15"/>
      <c r="AS29" s="14" t="s">
        <v>26</v>
      </c>
      <c r="AT29" s="15"/>
      <c r="AU29" s="14" t="s">
        <v>43</v>
      </c>
      <c r="AV29" s="15"/>
      <c r="AW29" s="14" t="s">
        <v>44</v>
      </c>
      <c r="AX29" s="15"/>
      <c r="AY29" s="15"/>
    </row>
    <row r="30" spans="1:51" s="7" customFormat="1" ht="32.25" customHeight="1">
      <c r="A30" s="6"/>
      <c r="D30" s="8" t="s">
        <v>45</v>
      </c>
      <c r="E30" s="8" t="s">
        <v>46</v>
      </c>
      <c r="F30" s="8" t="s">
        <v>47</v>
      </c>
      <c r="G30" s="8" t="s">
        <v>48</v>
      </c>
      <c r="H30" s="8" t="s">
        <v>49</v>
      </c>
      <c r="I30" s="8" t="s">
        <v>50</v>
      </c>
      <c r="J30" s="8" t="s">
        <v>51</v>
      </c>
      <c r="K30" s="8" t="s">
        <v>52</v>
      </c>
      <c r="L30" s="8" t="s">
        <v>53</v>
      </c>
      <c r="M30" s="8" t="s">
        <v>54</v>
      </c>
      <c r="N30" s="8" t="s">
        <v>55</v>
      </c>
      <c r="O30" s="8" t="s">
        <v>56</v>
      </c>
      <c r="P30" s="8" t="s">
        <v>57</v>
      </c>
      <c r="Q30" s="8" t="s">
        <v>56</v>
      </c>
      <c r="R30" s="8" t="s">
        <v>57</v>
      </c>
      <c r="S30" s="8" t="s">
        <v>56</v>
      </c>
      <c r="T30" s="8" t="s">
        <v>57</v>
      </c>
      <c r="U30" s="8" t="s">
        <v>58</v>
      </c>
      <c r="V30" s="8" t="s">
        <v>59</v>
      </c>
      <c r="W30" s="8" t="s">
        <v>60</v>
      </c>
      <c r="X30" s="8" t="s">
        <v>61</v>
      </c>
      <c r="Y30" s="8" t="s">
        <v>62</v>
      </c>
      <c r="Z30" s="8" t="s">
        <v>63</v>
      </c>
      <c r="AA30" s="8" t="s">
        <v>64</v>
      </c>
      <c r="AB30" s="8" t="s">
        <v>65</v>
      </c>
      <c r="AC30" s="8" t="s">
        <v>66</v>
      </c>
      <c r="AD30" s="8" t="s">
        <v>67</v>
      </c>
      <c r="AE30" s="8" t="s">
        <v>68</v>
      </c>
      <c r="AF30" s="8" t="s">
        <v>69</v>
      </c>
      <c r="AG30" s="8" t="s">
        <v>70</v>
      </c>
      <c r="AH30" s="8" t="s">
        <v>71</v>
      </c>
      <c r="AI30" s="8" t="s">
        <v>72</v>
      </c>
      <c r="AJ30" s="8" t="s">
        <v>73</v>
      </c>
      <c r="AK30" s="8" t="s">
        <v>74</v>
      </c>
      <c r="AL30" s="8" t="s">
        <v>75</v>
      </c>
      <c r="AM30" s="8" t="s">
        <v>76</v>
      </c>
      <c r="AN30" s="8" t="s">
        <v>77</v>
      </c>
      <c r="AO30" s="8" t="s">
        <v>78</v>
      </c>
      <c r="AP30" s="8" t="s">
        <v>79</v>
      </c>
      <c r="AQ30" s="8" t="s">
        <v>80</v>
      </c>
      <c r="AR30" s="8" t="s">
        <v>81</v>
      </c>
      <c r="AS30" s="8" t="s">
        <v>82</v>
      </c>
      <c r="AT30" s="8" t="s">
        <v>57</v>
      </c>
      <c r="AU30" s="8" t="s">
        <v>56</v>
      </c>
      <c r="AV30" s="8" t="s">
        <v>57</v>
      </c>
      <c r="AW30" s="8" t="s">
        <v>83</v>
      </c>
      <c r="AX30" s="8" t="s">
        <v>84</v>
      </c>
      <c r="AY30" s="8" t="s">
        <v>85</v>
      </c>
    </row>
    <row r="31" spans="1:51" ht="15" customHeight="1">
      <c r="A31" s="3" t="s">
        <v>86</v>
      </c>
      <c r="C31" s="4">
        <v>3798</v>
      </c>
      <c r="D31" s="4">
        <v>2254</v>
      </c>
      <c r="E31" s="4">
        <v>808</v>
      </c>
      <c r="F31" s="4">
        <v>587</v>
      </c>
      <c r="G31" s="4">
        <v>148</v>
      </c>
      <c r="H31" s="4">
        <v>1558</v>
      </c>
      <c r="I31" s="4">
        <v>1757</v>
      </c>
      <c r="J31" s="4">
        <v>1318</v>
      </c>
      <c r="K31" s="4">
        <v>1919</v>
      </c>
      <c r="L31" s="4">
        <v>321</v>
      </c>
      <c r="M31" s="4">
        <v>85</v>
      </c>
      <c r="N31" s="4">
        <v>179</v>
      </c>
      <c r="O31" s="4">
        <v>774</v>
      </c>
      <c r="P31" s="4">
        <v>2541</v>
      </c>
      <c r="Q31" s="4">
        <v>1208</v>
      </c>
      <c r="R31" s="4">
        <v>2241</v>
      </c>
      <c r="S31" s="4">
        <v>1635</v>
      </c>
      <c r="T31" s="4">
        <v>1629</v>
      </c>
      <c r="U31" s="4">
        <v>691</v>
      </c>
      <c r="V31" s="4">
        <v>478</v>
      </c>
      <c r="W31" s="4">
        <v>1179</v>
      </c>
      <c r="X31" s="4">
        <v>1439</v>
      </c>
      <c r="Y31" s="4">
        <v>832</v>
      </c>
      <c r="Z31" s="4">
        <v>718</v>
      </c>
      <c r="AA31" s="4">
        <v>411</v>
      </c>
      <c r="AB31" s="4">
        <v>810</v>
      </c>
      <c r="AC31" s="4">
        <v>2770</v>
      </c>
      <c r="AD31" s="4">
        <v>186</v>
      </c>
      <c r="AE31" s="4">
        <v>365</v>
      </c>
      <c r="AF31" s="4">
        <v>112</v>
      </c>
      <c r="AG31" s="4">
        <v>1242</v>
      </c>
      <c r="AH31" s="4">
        <v>1615</v>
      </c>
      <c r="AI31" s="4">
        <v>813</v>
      </c>
      <c r="AJ31" s="4">
        <v>1238</v>
      </c>
      <c r="AK31" s="4">
        <v>2393</v>
      </c>
      <c r="AL31" s="4">
        <v>997</v>
      </c>
      <c r="AM31" s="4">
        <v>236</v>
      </c>
      <c r="AN31" s="4">
        <v>27</v>
      </c>
      <c r="AO31" s="4">
        <v>2173</v>
      </c>
      <c r="AP31" s="4">
        <v>56</v>
      </c>
      <c r="AQ31" s="4">
        <v>1910</v>
      </c>
      <c r="AR31" s="4">
        <v>1578</v>
      </c>
      <c r="AS31" s="4">
        <v>230</v>
      </c>
      <c r="AT31" s="4">
        <v>3340</v>
      </c>
      <c r="AU31" s="4">
        <v>1158</v>
      </c>
      <c r="AV31" s="4">
        <v>2157</v>
      </c>
      <c r="AW31" s="4">
        <v>1723</v>
      </c>
      <c r="AX31" s="4">
        <v>570</v>
      </c>
      <c r="AY31" s="4">
        <v>933</v>
      </c>
    </row>
    <row r="32" spans="1:51">
      <c r="A32" s="3"/>
    </row>
    <row r="33" spans="1:51" ht="15" customHeight="1">
      <c r="A33" s="3" t="s">
        <v>94</v>
      </c>
      <c r="B33" t="s">
        <v>95</v>
      </c>
      <c r="C33" s="4">
        <v>3315</v>
      </c>
      <c r="D33" s="4">
        <v>2189</v>
      </c>
      <c r="E33" s="4">
        <v>790</v>
      </c>
      <c r="F33" s="4">
        <v>196</v>
      </c>
      <c r="G33" s="4">
        <v>140</v>
      </c>
      <c r="H33" s="4">
        <v>1558</v>
      </c>
      <c r="I33" s="4">
        <v>1757</v>
      </c>
      <c r="J33" s="4">
        <v>1318</v>
      </c>
      <c r="K33" s="4">
        <v>1919</v>
      </c>
      <c r="L33" s="4">
        <v>321</v>
      </c>
      <c r="M33" s="4">
        <v>85</v>
      </c>
      <c r="N33" s="4">
        <v>179</v>
      </c>
      <c r="O33" s="4">
        <v>774</v>
      </c>
      <c r="P33" s="4">
        <v>2541</v>
      </c>
      <c r="Q33" s="4">
        <v>1183</v>
      </c>
      <c r="R33" s="4">
        <v>2132</v>
      </c>
      <c r="S33" s="4">
        <v>1635</v>
      </c>
      <c r="T33" s="4">
        <v>1629</v>
      </c>
      <c r="U33" s="4">
        <v>373</v>
      </c>
      <c r="V33" s="4">
        <v>385</v>
      </c>
      <c r="W33" s="4">
        <v>1153</v>
      </c>
      <c r="X33" s="4">
        <v>1397</v>
      </c>
      <c r="Y33" s="4">
        <v>704</v>
      </c>
      <c r="Z33" s="4">
        <v>615</v>
      </c>
      <c r="AA33" s="4">
        <v>348</v>
      </c>
      <c r="AB33" s="4">
        <v>766</v>
      </c>
      <c r="AC33" s="4">
        <v>2433</v>
      </c>
      <c r="AD33" s="4">
        <v>172</v>
      </c>
      <c r="AE33" s="4">
        <v>326</v>
      </c>
      <c r="AF33" s="4">
        <v>103</v>
      </c>
      <c r="AG33" s="4">
        <v>888</v>
      </c>
      <c r="AH33" s="4">
        <v>1525</v>
      </c>
      <c r="AI33" s="4">
        <v>784</v>
      </c>
      <c r="AJ33" s="4">
        <v>1081</v>
      </c>
      <c r="AK33" s="4">
        <v>2084</v>
      </c>
      <c r="AL33" s="4">
        <v>784</v>
      </c>
      <c r="AM33" s="4">
        <v>140</v>
      </c>
      <c r="AN33" s="4">
        <v>20</v>
      </c>
      <c r="AO33" s="4">
        <v>2059</v>
      </c>
      <c r="AP33" s="4">
        <v>33</v>
      </c>
      <c r="AQ33" s="4">
        <v>1819</v>
      </c>
      <c r="AR33" s="4">
        <v>1216</v>
      </c>
      <c r="AS33" s="4">
        <v>198</v>
      </c>
      <c r="AT33" s="4">
        <v>2919</v>
      </c>
      <c r="AU33" s="4">
        <v>1158</v>
      </c>
      <c r="AV33" s="4">
        <v>2157</v>
      </c>
      <c r="AW33" s="4">
        <v>1548</v>
      </c>
      <c r="AX33" s="4">
        <v>502</v>
      </c>
      <c r="AY33" s="4">
        <v>819</v>
      </c>
    </row>
    <row r="34" spans="1:51">
      <c r="A34" s="3"/>
      <c r="C34" s="11">
        <v>0.87</v>
      </c>
      <c r="D34" s="11">
        <v>0.97</v>
      </c>
      <c r="E34" s="11">
        <v>0.98</v>
      </c>
      <c r="F34" s="11">
        <v>0.33</v>
      </c>
      <c r="G34" s="11">
        <v>0.95</v>
      </c>
      <c r="H34" s="11">
        <v>1</v>
      </c>
      <c r="I34" s="11">
        <v>1</v>
      </c>
      <c r="J34" s="11">
        <v>1</v>
      </c>
      <c r="K34" s="11">
        <v>1</v>
      </c>
      <c r="L34" s="11">
        <v>1</v>
      </c>
      <c r="M34" s="11">
        <v>1</v>
      </c>
      <c r="N34" s="11">
        <v>1</v>
      </c>
      <c r="O34" s="11">
        <v>1</v>
      </c>
      <c r="P34" s="11">
        <v>1</v>
      </c>
      <c r="Q34" s="11">
        <v>0.98</v>
      </c>
      <c r="R34" s="11">
        <v>0.95</v>
      </c>
      <c r="S34" s="11">
        <v>1</v>
      </c>
      <c r="T34" s="11">
        <v>1</v>
      </c>
      <c r="U34" s="11">
        <v>0.54</v>
      </c>
      <c r="V34" s="11">
        <v>0.8</v>
      </c>
      <c r="W34" s="11">
        <v>0.98</v>
      </c>
      <c r="X34" s="11">
        <v>0.97</v>
      </c>
      <c r="Y34" s="11">
        <v>0.85</v>
      </c>
      <c r="Z34" s="11">
        <v>0.86</v>
      </c>
      <c r="AA34" s="11">
        <v>0.85</v>
      </c>
      <c r="AB34" s="11">
        <v>0.95</v>
      </c>
      <c r="AC34" s="11">
        <v>0.88</v>
      </c>
      <c r="AD34" s="11">
        <v>0.92</v>
      </c>
      <c r="AE34" s="11">
        <v>0.89</v>
      </c>
      <c r="AF34" s="11">
        <v>0.93</v>
      </c>
      <c r="AG34" s="11">
        <v>0.71</v>
      </c>
      <c r="AH34" s="11">
        <v>0.94</v>
      </c>
      <c r="AI34" s="11">
        <v>0.96</v>
      </c>
      <c r="AJ34" s="11">
        <v>0.87</v>
      </c>
      <c r="AK34" s="11">
        <v>0.87</v>
      </c>
      <c r="AL34" s="11">
        <v>0.79</v>
      </c>
      <c r="AM34" s="11">
        <v>0.59</v>
      </c>
      <c r="AN34" s="11">
        <v>0.73</v>
      </c>
      <c r="AO34" s="11">
        <v>0.95</v>
      </c>
      <c r="AP34" s="11">
        <v>0.6</v>
      </c>
      <c r="AQ34" s="11">
        <v>0.95</v>
      </c>
      <c r="AR34" s="11">
        <v>0.77</v>
      </c>
      <c r="AS34" s="11">
        <v>0.86</v>
      </c>
      <c r="AT34" s="11">
        <v>0.87</v>
      </c>
      <c r="AU34" s="11">
        <v>1</v>
      </c>
      <c r="AV34" s="11">
        <v>1</v>
      </c>
      <c r="AW34" s="11">
        <v>0.9</v>
      </c>
      <c r="AX34" s="11">
        <v>0.88</v>
      </c>
      <c r="AY34" s="11">
        <v>0.88</v>
      </c>
    </row>
    <row r="35" spans="1:51" ht="15" customHeight="1">
      <c r="A35" s="3"/>
      <c r="B35" t="s">
        <v>96</v>
      </c>
      <c r="C35" s="4">
        <v>110</v>
      </c>
      <c r="D35" s="4">
        <v>34</v>
      </c>
      <c r="E35" s="4">
        <v>11</v>
      </c>
      <c r="F35" s="4">
        <v>64</v>
      </c>
      <c r="G35" s="4">
        <v>1</v>
      </c>
      <c r="H35" s="4" t="s">
        <v>14</v>
      </c>
      <c r="I35" s="4" t="s">
        <v>14</v>
      </c>
      <c r="J35" s="4" t="s">
        <v>14</v>
      </c>
      <c r="K35" s="4" t="s">
        <v>14</v>
      </c>
      <c r="L35" s="4" t="s">
        <v>14</v>
      </c>
      <c r="M35" s="4" t="s">
        <v>14</v>
      </c>
      <c r="N35" s="4" t="s">
        <v>14</v>
      </c>
      <c r="O35" s="4" t="s">
        <v>14</v>
      </c>
      <c r="P35" s="4" t="s">
        <v>14</v>
      </c>
      <c r="Q35" s="4">
        <v>17</v>
      </c>
      <c r="R35" s="4">
        <v>92</v>
      </c>
      <c r="S35" s="4" t="s">
        <v>14</v>
      </c>
      <c r="T35" s="4" t="s">
        <v>14</v>
      </c>
      <c r="U35" s="4">
        <v>53</v>
      </c>
      <c r="V35" s="4">
        <v>20</v>
      </c>
      <c r="W35" s="4">
        <v>19</v>
      </c>
      <c r="X35" s="4">
        <v>17</v>
      </c>
      <c r="Y35" s="4">
        <v>21</v>
      </c>
      <c r="Z35" s="4">
        <v>23</v>
      </c>
      <c r="AA35" s="4">
        <v>9</v>
      </c>
      <c r="AB35" s="4">
        <v>15</v>
      </c>
      <c r="AC35" s="4">
        <v>68</v>
      </c>
      <c r="AD35" s="4">
        <v>1</v>
      </c>
      <c r="AE35" s="4">
        <v>7</v>
      </c>
      <c r="AF35" s="4" t="s">
        <v>14</v>
      </c>
      <c r="AG35" s="4">
        <v>53</v>
      </c>
      <c r="AH35" s="4">
        <v>44</v>
      </c>
      <c r="AI35" s="4">
        <v>8</v>
      </c>
      <c r="AJ35" s="4">
        <v>43</v>
      </c>
      <c r="AK35" s="4">
        <v>62</v>
      </c>
      <c r="AL35" s="4">
        <v>41</v>
      </c>
      <c r="AM35" s="4">
        <v>35</v>
      </c>
      <c r="AN35" s="4">
        <v>1</v>
      </c>
      <c r="AO35" s="4">
        <v>22</v>
      </c>
      <c r="AP35" s="4">
        <v>3</v>
      </c>
      <c r="AQ35" s="4">
        <v>19</v>
      </c>
      <c r="AR35" s="4">
        <v>82</v>
      </c>
      <c r="AS35" s="4">
        <v>11</v>
      </c>
      <c r="AT35" s="4">
        <v>88</v>
      </c>
      <c r="AU35" s="4" t="s">
        <v>14</v>
      </c>
      <c r="AV35" s="4" t="s">
        <v>14</v>
      </c>
      <c r="AW35" s="4">
        <v>52</v>
      </c>
      <c r="AX35" s="4">
        <v>14</v>
      </c>
      <c r="AY35" s="4">
        <v>24</v>
      </c>
    </row>
    <row r="36" spans="1:51">
      <c r="A36" s="3"/>
      <c r="C36" s="11">
        <v>0.03</v>
      </c>
      <c r="D36" s="11">
        <v>0.02</v>
      </c>
      <c r="E36" s="11">
        <v>0.01</v>
      </c>
      <c r="F36" s="11">
        <v>0.11</v>
      </c>
      <c r="G36" s="11">
        <v>0.01</v>
      </c>
      <c r="H36" s="4" t="s">
        <v>14</v>
      </c>
      <c r="I36" s="4" t="s">
        <v>14</v>
      </c>
      <c r="J36" s="4" t="s">
        <v>14</v>
      </c>
      <c r="K36" s="4" t="s">
        <v>14</v>
      </c>
      <c r="L36" s="4" t="s">
        <v>14</v>
      </c>
      <c r="M36" s="4" t="s">
        <v>14</v>
      </c>
      <c r="N36" s="4" t="s">
        <v>14</v>
      </c>
      <c r="O36" s="4" t="s">
        <v>14</v>
      </c>
      <c r="P36" s="4" t="s">
        <v>14</v>
      </c>
      <c r="Q36" s="11">
        <v>0.01</v>
      </c>
      <c r="R36" s="11">
        <v>0.04</v>
      </c>
      <c r="S36" s="4" t="s">
        <v>14</v>
      </c>
      <c r="T36" s="4" t="s">
        <v>14</v>
      </c>
      <c r="U36" s="11">
        <v>0.08</v>
      </c>
      <c r="V36" s="11">
        <v>0.04</v>
      </c>
      <c r="W36" s="11">
        <v>0.02</v>
      </c>
      <c r="X36" s="11">
        <v>0.01</v>
      </c>
      <c r="Y36" s="11">
        <v>0.03</v>
      </c>
      <c r="Z36" s="11">
        <v>0.03</v>
      </c>
      <c r="AA36" s="11">
        <v>0.02</v>
      </c>
      <c r="AB36" s="11">
        <v>0.02</v>
      </c>
      <c r="AC36" s="11">
        <v>0.02</v>
      </c>
      <c r="AD36" s="11">
        <v>0</v>
      </c>
      <c r="AE36" s="11">
        <v>0.02</v>
      </c>
      <c r="AF36" s="4" t="s">
        <v>14</v>
      </c>
      <c r="AG36" s="11">
        <v>0.04</v>
      </c>
      <c r="AH36" s="11">
        <v>0.03</v>
      </c>
      <c r="AI36" s="11">
        <v>0.01</v>
      </c>
      <c r="AJ36" s="11">
        <v>0.03</v>
      </c>
      <c r="AK36" s="11">
        <v>0.03</v>
      </c>
      <c r="AL36" s="11">
        <v>0.04</v>
      </c>
      <c r="AM36" s="11">
        <v>0.15</v>
      </c>
      <c r="AN36" s="11">
        <v>0.04</v>
      </c>
      <c r="AO36" s="11">
        <v>0.01</v>
      </c>
      <c r="AP36" s="11">
        <v>0.05</v>
      </c>
      <c r="AQ36" s="11">
        <v>0.01</v>
      </c>
      <c r="AR36" s="11">
        <v>0.05</v>
      </c>
      <c r="AS36" s="11">
        <v>0.05</v>
      </c>
      <c r="AT36" s="11">
        <v>0.03</v>
      </c>
      <c r="AU36" s="4" t="s">
        <v>14</v>
      </c>
      <c r="AV36" s="4" t="s">
        <v>14</v>
      </c>
      <c r="AW36" s="11">
        <v>0.03</v>
      </c>
      <c r="AX36" s="11">
        <v>0.02</v>
      </c>
      <c r="AY36" s="11">
        <v>0.03</v>
      </c>
    </row>
    <row r="37" spans="1:51" ht="15" customHeight="1">
      <c r="A37" s="3"/>
      <c r="B37" t="s">
        <v>97</v>
      </c>
      <c r="C37" s="4">
        <v>25</v>
      </c>
      <c r="D37" s="4">
        <v>18</v>
      </c>
      <c r="E37" s="4">
        <v>6</v>
      </c>
      <c r="F37" s="4" t="s">
        <v>14</v>
      </c>
      <c r="G37" s="4" t="s">
        <v>14</v>
      </c>
      <c r="H37" s="4" t="s">
        <v>14</v>
      </c>
      <c r="I37" s="4" t="s">
        <v>14</v>
      </c>
      <c r="J37" s="4" t="s">
        <v>14</v>
      </c>
      <c r="K37" s="4" t="s">
        <v>14</v>
      </c>
      <c r="L37" s="4" t="s">
        <v>14</v>
      </c>
      <c r="M37" s="4" t="s">
        <v>14</v>
      </c>
      <c r="N37" s="4" t="s">
        <v>14</v>
      </c>
      <c r="O37" s="4" t="s">
        <v>14</v>
      </c>
      <c r="P37" s="4" t="s">
        <v>14</v>
      </c>
      <c r="Q37" s="4">
        <v>8</v>
      </c>
      <c r="R37" s="4">
        <v>17</v>
      </c>
      <c r="S37" s="4" t="s">
        <v>14</v>
      </c>
      <c r="T37" s="4" t="s">
        <v>14</v>
      </c>
      <c r="U37" s="4" t="s">
        <v>14</v>
      </c>
      <c r="V37" s="4" t="s">
        <v>14</v>
      </c>
      <c r="W37" s="4">
        <v>1</v>
      </c>
      <c r="X37" s="4">
        <v>24</v>
      </c>
      <c r="Y37" s="4">
        <v>8</v>
      </c>
      <c r="Z37" s="4">
        <v>5</v>
      </c>
      <c r="AA37" s="4">
        <v>3</v>
      </c>
      <c r="AB37" s="4">
        <v>5</v>
      </c>
      <c r="AC37" s="4">
        <v>21</v>
      </c>
      <c r="AD37" s="4" t="s">
        <v>14</v>
      </c>
      <c r="AE37" s="4">
        <v>2</v>
      </c>
      <c r="AF37" s="4" t="s">
        <v>14</v>
      </c>
      <c r="AG37" s="4" t="s">
        <v>14</v>
      </c>
      <c r="AH37" s="4">
        <v>3</v>
      </c>
      <c r="AI37" s="4">
        <v>21</v>
      </c>
      <c r="AJ37" s="4">
        <v>11</v>
      </c>
      <c r="AK37" s="4">
        <v>12</v>
      </c>
      <c r="AL37" s="4">
        <v>2</v>
      </c>
      <c r="AM37" s="4" t="s">
        <v>14</v>
      </c>
      <c r="AN37" s="4" t="s">
        <v>14</v>
      </c>
      <c r="AO37" s="4">
        <v>17</v>
      </c>
      <c r="AP37" s="4">
        <v>1</v>
      </c>
      <c r="AQ37" s="4">
        <v>16</v>
      </c>
      <c r="AR37" s="4">
        <v>3</v>
      </c>
      <c r="AS37" s="4">
        <v>2</v>
      </c>
      <c r="AT37" s="4">
        <v>20</v>
      </c>
      <c r="AU37" s="4" t="s">
        <v>14</v>
      </c>
      <c r="AV37" s="4" t="s">
        <v>14</v>
      </c>
      <c r="AW37" s="4">
        <v>11</v>
      </c>
      <c r="AX37" s="4">
        <v>3</v>
      </c>
      <c r="AY37" s="4">
        <v>7</v>
      </c>
    </row>
    <row r="38" spans="1:51">
      <c r="A38" s="3"/>
      <c r="C38" s="11">
        <v>0.01</v>
      </c>
      <c r="D38" s="11">
        <v>0.01</v>
      </c>
      <c r="E38" s="11">
        <v>0.01</v>
      </c>
      <c r="F38" s="4" t="s">
        <v>14</v>
      </c>
      <c r="G38" s="4" t="s">
        <v>14</v>
      </c>
      <c r="H38" s="4" t="s">
        <v>14</v>
      </c>
      <c r="I38" s="4" t="s">
        <v>14</v>
      </c>
      <c r="J38" s="4" t="s">
        <v>14</v>
      </c>
      <c r="K38" s="4" t="s">
        <v>14</v>
      </c>
      <c r="L38" s="4" t="s">
        <v>14</v>
      </c>
      <c r="M38" s="4" t="s">
        <v>14</v>
      </c>
      <c r="N38" s="4" t="s">
        <v>14</v>
      </c>
      <c r="O38" s="4" t="s">
        <v>14</v>
      </c>
      <c r="P38" s="4" t="s">
        <v>14</v>
      </c>
      <c r="Q38" s="11">
        <v>0.01</v>
      </c>
      <c r="R38" s="11">
        <v>0.01</v>
      </c>
      <c r="S38" s="4" t="s">
        <v>14</v>
      </c>
      <c r="T38" s="4" t="s">
        <v>14</v>
      </c>
      <c r="U38" s="4" t="s">
        <v>14</v>
      </c>
      <c r="V38" s="4" t="s">
        <v>14</v>
      </c>
      <c r="W38" s="11">
        <v>0</v>
      </c>
      <c r="X38" s="11">
        <v>0.02</v>
      </c>
      <c r="Y38" s="11">
        <v>0.01</v>
      </c>
      <c r="Z38" s="11">
        <v>0.01</v>
      </c>
      <c r="AA38" s="11">
        <v>0.01</v>
      </c>
      <c r="AB38" s="11">
        <v>0.01</v>
      </c>
      <c r="AC38" s="11">
        <v>0.01</v>
      </c>
      <c r="AD38" s="4" t="s">
        <v>14</v>
      </c>
      <c r="AE38" s="11">
        <v>0.01</v>
      </c>
      <c r="AF38" s="4" t="s">
        <v>14</v>
      </c>
      <c r="AG38" s="4" t="s">
        <v>14</v>
      </c>
      <c r="AH38" s="11">
        <v>0</v>
      </c>
      <c r="AI38" s="11">
        <v>0.03</v>
      </c>
      <c r="AJ38" s="11">
        <v>0.01</v>
      </c>
      <c r="AK38" s="11">
        <v>0.01</v>
      </c>
      <c r="AL38" s="11">
        <v>0</v>
      </c>
      <c r="AM38" s="4" t="s">
        <v>14</v>
      </c>
      <c r="AN38" s="4" t="s">
        <v>14</v>
      </c>
      <c r="AO38" s="11">
        <v>0.01</v>
      </c>
      <c r="AP38" s="11">
        <v>0.01</v>
      </c>
      <c r="AQ38" s="11">
        <v>0.01</v>
      </c>
      <c r="AR38" s="11">
        <v>0</v>
      </c>
      <c r="AS38" s="11">
        <v>0.01</v>
      </c>
      <c r="AT38" s="11">
        <v>0.01</v>
      </c>
      <c r="AU38" s="4" t="s">
        <v>14</v>
      </c>
      <c r="AV38" s="4" t="s">
        <v>14</v>
      </c>
      <c r="AW38" s="11">
        <v>0.01</v>
      </c>
      <c r="AX38" s="11">
        <v>0.01</v>
      </c>
      <c r="AY38" s="11">
        <v>0.01</v>
      </c>
    </row>
    <row r="39" spans="1:51" ht="15" customHeight="1">
      <c r="A39" s="3"/>
      <c r="B39" t="s">
        <v>98</v>
      </c>
      <c r="C39" s="4">
        <v>454</v>
      </c>
      <c r="D39" s="4">
        <v>28</v>
      </c>
      <c r="E39" s="4">
        <v>8</v>
      </c>
      <c r="F39" s="4">
        <v>383</v>
      </c>
      <c r="G39" s="4">
        <v>35</v>
      </c>
      <c r="H39" s="4">
        <v>49</v>
      </c>
      <c r="I39" s="4">
        <v>56</v>
      </c>
      <c r="J39" s="4">
        <v>21</v>
      </c>
      <c r="K39" s="4">
        <v>84</v>
      </c>
      <c r="L39" s="4">
        <v>4</v>
      </c>
      <c r="M39" s="4">
        <v>2</v>
      </c>
      <c r="N39" s="4">
        <v>12</v>
      </c>
      <c r="O39" s="4">
        <v>8</v>
      </c>
      <c r="P39" s="4">
        <v>97</v>
      </c>
      <c r="Q39" s="4">
        <v>11</v>
      </c>
      <c r="R39" s="4">
        <v>94</v>
      </c>
      <c r="S39" s="4">
        <v>28</v>
      </c>
      <c r="T39" s="4">
        <v>70</v>
      </c>
      <c r="U39" s="4">
        <v>317</v>
      </c>
      <c r="V39" s="4">
        <v>113</v>
      </c>
      <c r="W39" s="4">
        <v>15</v>
      </c>
      <c r="X39" s="4">
        <v>5</v>
      </c>
      <c r="Y39" s="4">
        <v>120</v>
      </c>
      <c r="Z39" s="4">
        <v>91</v>
      </c>
      <c r="AA39" s="4">
        <v>68</v>
      </c>
      <c r="AB39" s="4">
        <v>43</v>
      </c>
      <c r="AC39" s="4">
        <v>322</v>
      </c>
      <c r="AD39" s="4">
        <v>17</v>
      </c>
      <c r="AE39" s="4">
        <v>41</v>
      </c>
      <c r="AF39" s="4">
        <v>14</v>
      </c>
      <c r="AG39" s="4">
        <v>386</v>
      </c>
      <c r="AH39" s="4">
        <v>62</v>
      </c>
      <c r="AI39" s="4">
        <v>1</v>
      </c>
      <c r="AJ39" s="4">
        <v>132</v>
      </c>
      <c r="AK39" s="4">
        <v>310</v>
      </c>
      <c r="AL39" s="4">
        <v>201</v>
      </c>
      <c r="AM39" s="4">
        <v>71</v>
      </c>
      <c r="AN39" s="4">
        <v>8</v>
      </c>
      <c r="AO39" s="4">
        <v>130</v>
      </c>
      <c r="AP39" s="4">
        <v>20</v>
      </c>
      <c r="AQ39" s="4">
        <v>100</v>
      </c>
      <c r="AR39" s="4">
        <v>330</v>
      </c>
      <c r="AS39" s="4">
        <v>31</v>
      </c>
      <c r="AT39" s="4">
        <v>398</v>
      </c>
      <c r="AU39" s="4">
        <v>20</v>
      </c>
      <c r="AV39" s="4">
        <v>85</v>
      </c>
      <c r="AW39" s="4">
        <v>150</v>
      </c>
      <c r="AX39" s="4">
        <v>75</v>
      </c>
      <c r="AY39" s="4">
        <v>112</v>
      </c>
    </row>
    <row r="40" spans="1:51">
      <c r="A40" s="3"/>
      <c r="C40" s="11">
        <v>0.12</v>
      </c>
      <c r="D40" s="11">
        <v>0.01</v>
      </c>
      <c r="E40" s="11">
        <v>0.01</v>
      </c>
      <c r="F40" s="11">
        <v>0.65</v>
      </c>
      <c r="G40" s="11">
        <v>0.24</v>
      </c>
      <c r="H40" s="11">
        <v>0.03</v>
      </c>
      <c r="I40" s="11">
        <v>0.03</v>
      </c>
      <c r="J40" s="11">
        <v>0.02</v>
      </c>
      <c r="K40" s="11">
        <v>0.04</v>
      </c>
      <c r="L40" s="11">
        <v>0.01</v>
      </c>
      <c r="M40" s="11">
        <v>0.02</v>
      </c>
      <c r="N40" s="11">
        <v>7.0000000000000007E-2</v>
      </c>
      <c r="O40" s="11">
        <v>0.01</v>
      </c>
      <c r="P40" s="11">
        <v>0.04</v>
      </c>
      <c r="Q40" s="11">
        <v>0.01</v>
      </c>
      <c r="R40" s="11">
        <v>0.04</v>
      </c>
      <c r="S40" s="11">
        <v>0.02</v>
      </c>
      <c r="T40" s="11">
        <v>0.04</v>
      </c>
      <c r="U40" s="11">
        <v>0.46</v>
      </c>
      <c r="V40" s="11">
        <v>0.24</v>
      </c>
      <c r="W40" s="11">
        <v>0.01</v>
      </c>
      <c r="X40" s="11">
        <v>0</v>
      </c>
      <c r="Y40" s="11">
        <v>0.14000000000000001</v>
      </c>
      <c r="Z40" s="11">
        <v>0.13</v>
      </c>
      <c r="AA40" s="11">
        <v>0.17</v>
      </c>
      <c r="AB40" s="11">
        <v>0.05</v>
      </c>
      <c r="AC40" s="11">
        <v>0.12</v>
      </c>
      <c r="AD40" s="11">
        <v>0.09</v>
      </c>
      <c r="AE40" s="11">
        <v>0.11</v>
      </c>
      <c r="AF40" s="11">
        <v>0.13</v>
      </c>
      <c r="AG40" s="11">
        <v>0.31</v>
      </c>
      <c r="AH40" s="11">
        <v>0.04</v>
      </c>
      <c r="AI40" s="11">
        <v>0</v>
      </c>
      <c r="AJ40" s="11">
        <v>0.11</v>
      </c>
      <c r="AK40" s="11">
        <v>0.13</v>
      </c>
      <c r="AL40" s="11">
        <v>0.2</v>
      </c>
      <c r="AM40" s="11">
        <v>0.3</v>
      </c>
      <c r="AN40" s="11">
        <v>0.31</v>
      </c>
      <c r="AO40" s="11">
        <v>0.06</v>
      </c>
      <c r="AP40" s="11">
        <v>0.35</v>
      </c>
      <c r="AQ40" s="11">
        <v>0.05</v>
      </c>
      <c r="AR40" s="11">
        <v>0.21</v>
      </c>
      <c r="AS40" s="11">
        <v>0.13</v>
      </c>
      <c r="AT40" s="11">
        <v>0.12</v>
      </c>
      <c r="AU40" s="11">
        <v>0.02</v>
      </c>
      <c r="AV40" s="11">
        <v>0.04</v>
      </c>
      <c r="AW40" s="11">
        <v>0.09</v>
      </c>
      <c r="AX40" s="11">
        <v>0.13</v>
      </c>
      <c r="AY40" s="11">
        <v>0.12</v>
      </c>
    </row>
    <row r="41" spans="1:51">
      <c r="A41" s="3"/>
    </row>
    <row r="42" spans="1:51">
      <c r="A42" s="3"/>
    </row>
    <row r="43" spans="1:51" s="1" customFormat="1" ht="15" customHeight="1">
      <c r="A43" s="2" t="s">
        <v>99</v>
      </c>
      <c r="C43" s="4"/>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row>
    <row r="44" spans="1:51">
      <c r="A44" s="3"/>
    </row>
    <row r="45" spans="1:51" s="10" customFormat="1" ht="29.25" customHeight="1">
      <c r="A45" s="9"/>
      <c r="C45" s="7" t="s">
        <v>39</v>
      </c>
      <c r="D45" s="14" t="s">
        <v>15</v>
      </c>
      <c r="E45" s="15"/>
      <c r="F45" s="15"/>
      <c r="G45" s="15"/>
      <c r="H45" s="14" t="s">
        <v>16</v>
      </c>
      <c r="I45" s="15"/>
      <c r="J45" s="14" t="s">
        <v>17</v>
      </c>
      <c r="K45" s="15"/>
      <c r="L45" s="15"/>
      <c r="M45" s="15"/>
      <c r="N45" s="15"/>
      <c r="O45" s="14" t="s">
        <v>40</v>
      </c>
      <c r="P45" s="15"/>
      <c r="Q45" s="14" t="s">
        <v>19</v>
      </c>
      <c r="R45" s="15"/>
      <c r="S45" s="14" t="s">
        <v>41</v>
      </c>
      <c r="T45" s="15"/>
      <c r="U45" s="14" t="s">
        <v>42</v>
      </c>
      <c r="V45" s="15"/>
      <c r="W45" s="15"/>
      <c r="X45" s="15"/>
      <c r="Y45" s="14" t="s">
        <v>22</v>
      </c>
      <c r="Z45" s="15"/>
      <c r="AA45" s="15"/>
      <c r="AB45" s="15"/>
      <c r="AC45" s="15"/>
      <c r="AD45" s="15"/>
      <c r="AE45" s="15"/>
      <c r="AF45" s="15"/>
      <c r="AG45" s="14" t="s">
        <v>23</v>
      </c>
      <c r="AH45" s="15"/>
      <c r="AI45" s="15"/>
      <c r="AJ45" s="14" t="s">
        <v>24</v>
      </c>
      <c r="AK45" s="15"/>
      <c r="AL45" s="14" t="s">
        <v>25</v>
      </c>
      <c r="AM45" s="15"/>
      <c r="AN45" s="15"/>
      <c r="AO45" s="15"/>
      <c r="AP45" s="15"/>
      <c r="AQ45" s="15"/>
      <c r="AR45" s="15"/>
      <c r="AS45" s="14" t="s">
        <v>26</v>
      </c>
      <c r="AT45" s="15"/>
      <c r="AU45" s="14" t="s">
        <v>43</v>
      </c>
      <c r="AV45" s="15"/>
      <c r="AW45" s="14" t="s">
        <v>44</v>
      </c>
      <c r="AX45" s="15"/>
      <c r="AY45" s="15"/>
    </row>
    <row r="46" spans="1:51" s="7" customFormat="1" ht="32.25" customHeight="1">
      <c r="A46" s="6"/>
      <c r="D46" s="8" t="s">
        <v>45</v>
      </c>
      <c r="E46" s="8" t="s">
        <v>46</v>
      </c>
      <c r="F46" s="8" t="s">
        <v>47</v>
      </c>
      <c r="G46" s="8" t="s">
        <v>48</v>
      </c>
      <c r="H46" s="8" t="s">
        <v>49</v>
      </c>
      <c r="I46" s="8" t="s">
        <v>50</v>
      </c>
      <c r="J46" s="8" t="s">
        <v>51</v>
      </c>
      <c r="K46" s="8" t="s">
        <v>52</v>
      </c>
      <c r="L46" s="8" t="s">
        <v>53</v>
      </c>
      <c r="M46" s="8" t="s">
        <v>54</v>
      </c>
      <c r="N46" s="8" t="s">
        <v>55</v>
      </c>
      <c r="O46" s="8" t="s">
        <v>56</v>
      </c>
      <c r="P46" s="8" t="s">
        <v>57</v>
      </c>
      <c r="Q46" s="8" t="s">
        <v>56</v>
      </c>
      <c r="R46" s="8" t="s">
        <v>57</v>
      </c>
      <c r="S46" s="8" t="s">
        <v>56</v>
      </c>
      <c r="T46" s="8" t="s">
        <v>57</v>
      </c>
      <c r="U46" s="8" t="s">
        <v>58</v>
      </c>
      <c r="V46" s="8" t="s">
        <v>59</v>
      </c>
      <c r="W46" s="8" t="s">
        <v>60</v>
      </c>
      <c r="X46" s="8" t="s">
        <v>61</v>
      </c>
      <c r="Y46" s="8" t="s">
        <v>62</v>
      </c>
      <c r="Z46" s="8" t="s">
        <v>63</v>
      </c>
      <c r="AA46" s="8" t="s">
        <v>64</v>
      </c>
      <c r="AB46" s="8" t="s">
        <v>65</v>
      </c>
      <c r="AC46" s="8" t="s">
        <v>66</v>
      </c>
      <c r="AD46" s="8" t="s">
        <v>67</v>
      </c>
      <c r="AE46" s="8" t="s">
        <v>68</v>
      </c>
      <c r="AF46" s="8" t="s">
        <v>69</v>
      </c>
      <c r="AG46" s="8" t="s">
        <v>70</v>
      </c>
      <c r="AH46" s="8" t="s">
        <v>71</v>
      </c>
      <c r="AI46" s="8" t="s">
        <v>72</v>
      </c>
      <c r="AJ46" s="8" t="s">
        <v>73</v>
      </c>
      <c r="AK46" s="8" t="s">
        <v>74</v>
      </c>
      <c r="AL46" s="8" t="s">
        <v>75</v>
      </c>
      <c r="AM46" s="8" t="s">
        <v>76</v>
      </c>
      <c r="AN46" s="8" t="s">
        <v>77</v>
      </c>
      <c r="AO46" s="8" t="s">
        <v>78</v>
      </c>
      <c r="AP46" s="8" t="s">
        <v>79</v>
      </c>
      <c r="AQ46" s="8" t="s">
        <v>80</v>
      </c>
      <c r="AR46" s="8" t="s">
        <v>81</v>
      </c>
      <c r="AS46" s="8" t="s">
        <v>82</v>
      </c>
      <c r="AT46" s="8" t="s">
        <v>57</v>
      </c>
      <c r="AU46" s="8" t="s">
        <v>56</v>
      </c>
      <c r="AV46" s="8" t="s">
        <v>57</v>
      </c>
      <c r="AW46" s="8" t="s">
        <v>83</v>
      </c>
      <c r="AX46" s="8" t="s">
        <v>84</v>
      </c>
      <c r="AY46" s="8" t="s">
        <v>85</v>
      </c>
    </row>
    <row r="47" spans="1:51" ht="15" customHeight="1">
      <c r="A47" s="3" t="s">
        <v>86</v>
      </c>
      <c r="C47" s="4">
        <v>3315</v>
      </c>
      <c r="D47" s="4">
        <v>2189</v>
      </c>
      <c r="E47" s="4">
        <v>790</v>
      </c>
      <c r="F47" s="4">
        <v>196</v>
      </c>
      <c r="G47" s="4">
        <v>140</v>
      </c>
      <c r="H47" s="4">
        <v>1558</v>
      </c>
      <c r="I47" s="4">
        <v>1757</v>
      </c>
      <c r="J47" s="4">
        <v>1318</v>
      </c>
      <c r="K47" s="4">
        <v>1919</v>
      </c>
      <c r="L47" s="4">
        <v>321</v>
      </c>
      <c r="M47" s="4">
        <v>85</v>
      </c>
      <c r="N47" s="4">
        <v>179</v>
      </c>
      <c r="O47" s="4">
        <v>774</v>
      </c>
      <c r="P47" s="4">
        <v>2541</v>
      </c>
      <c r="Q47" s="4">
        <v>1183</v>
      </c>
      <c r="R47" s="4">
        <v>2132</v>
      </c>
      <c r="S47" s="4">
        <v>1635</v>
      </c>
      <c r="T47" s="4">
        <v>1629</v>
      </c>
      <c r="U47" s="4">
        <v>373</v>
      </c>
      <c r="V47" s="4">
        <v>385</v>
      </c>
      <c r="W47" s="4">
        <v>1153</v>
      </c>
      <c r="X47" s="4">
        <v>1397</v>
      </c>
      <c r="Y47" s="4">
        <v>704</v>
      </c>
      <c r="Z47" s="4">
        <v>615</v>
      </c>
      <c r="AA47" s="4">
        <v>348</v>
      </c>
      <c r="AB47" s="4">
        <v>766</v>
      </c>
      <c r="AC47" s="4">
        <v>2433</v>
      </c>
      <c r="AD47" s="4">
        <v>172</v>
      </c>
      <c r="AE47" s="4">
        <v>326</v>
      </c>
      <c r="AF47" s="4">
        <v>103</v>
      </c>
      <c r="AG47" s="4">
        <v>888</v>
      </c>
      <c r="AH47" s="4">
        <v>1525</v>
      </c>
      <c r="AI47" s="4">
        <v>784</v>
      </c>
      <c r="AJ47" s="4">
        <v>1081</v>
      </c>
      <c r="AK47" s="4">
        <v>2084</v>
      </c>
      <c r="AL47" s="4">
        <v>784</v>
      </c>
      <c r="AM47" s="4">
        <v>140</v>
      </c>
      <c r="AN47" s="4">
        <v>20</v>
      </c>
      <c r="AO47" s="4">
        <v>2059</v>
      </c>
      <c r="AP47" s="4">
        <v>33</v>
      </c>
      <c r="AQ47" s="4">
        <v>1819</v>
      </c>
      <c r="AR47" s="4">
        <v>1216</v>
      </c>
      <c r="AS47" s="4">
        <v>198</v>
      </c>
      <c r="AT47" s="4">
        <v>2919</v>
      </c>
      <c r="AU47" s="4">
        <v>1158</v>
      </c>
      <c r="AV47" s="4">
        <v>2157</v>
      </c>
      <c r="AW47" s="4">
        <v>1548</v>
      </c>
      <c r="AX47" s="4">
        <v>502</v>
      </c>
      <c r="AY47" s="4">
        <v>819</v>
      </c>
    </row>
    <row r="48" spans="1:51">
      <c r="A48" s="3"/>
    </row>
    <row r="49" spans="1:51">
      <c r="A49" s="3" t="s">
        <v>100</v>
      </c>
      <c r="B49" t="s">
        <v>101</v>
      </c>
      <c r="C49" s="4">
        <v>1742</v>
      </c>
      <c r="D49" s="4">
        <v>1212</v>
      </c>
      <c r="E49" s="4">
        <v>269</v>
      </c>
      <c r="F49" s="4">
        <v>186</v>
      </c>
      <c r="G49" s="4">
        <v>76</v>
      </c>
      <c r="H49" s="4">
        <v>668</v>
      </c>
      <c r="I49" s="4">
        <v>1075</v>
      </c>
      <c r="J49" s="4">
        <v>663</v>
      </c>
      <c r="K49" s="4">
        <v>1119</v>
      </c>
      <c r="L49" s="4">
        <v>141</v>
      </c>
      <c r="M49" s="4">
        <v>37</v>
      </c>
      <c r="N49" s="4">
        <v>53</v>
      </c>
      <c r="O49" s="4">
        <v>564</v>
      </c>
      <c r="P49" s="4">
        <v>1178</v>
      </c>
      <c r="Q49" s="4">
        <v>539</v>
      </c>
      <c r="R49" s="4">
        <v>1203</v>
      </c>
      <c r="S49" s="4">
        <v>790</v>
      </c>
      <c r="T49" s="4">
        <v>915</v>
      </c>
      <c r="U49" s="4">
        <v>282</v>
      </c>
      <c r="V49" s="4">
        <v>277</v>
      </c>
      <c r="W49" s="4">
        <v>561</v>
      </c>
      <c r="X49" s="4">
        <v>621</v>
      </c>
      <c r="Y49" s="4">
        <v>383</v>
      </c>
      <c r="Z49" s="4">
        <v>329</v>
      </c>
      <c r="AA49" s="4">
        <v>203</v>
      </c>
      <c r="AB49" s="4">
        <v>398</v>
      </c>
      <c r="AC49" s="4">
        <v>1313</v>
      </c>
      <c r="AD49" s="4">
        <v>79</v>
      </c>
      <c r="AE49" s="4">
        <v>167</v>
      </c>
      <c r="AF49" s="4">
        <v>41</v>
      </c>
      <c r="AG49" s="4">
        <v>597</v>
      </c>
      <c r="AH49" s="4">
        <v>740</v>
      </c>
      <c r="AI49" s="4">
        <v>346</v>
      </c>
      <c r="AJ49" s="4">
        <v>479</v>
      </c>
      <c r="AK49" s="4">
        <v>1191</v>
      </c>
      <c r="AL49" s="4">
        <v>496</v>
      </c>
      <c r="AM49" s="4">
        <v>113</v>
      </c>
      <c r="AN49" s="4">
        <v>11</v>
      </c>
      <c r="AO49" s="4">
        <v>965</v>
      </c>
      <c r="AP49" s="4">
        <v>22</v>
      </c>
      <c r="AQ49" s="4">
        <v>846</v>
      </c>
      <c r="AR49" s="4">
        <v>760</v>
      </c>
      <c r="AS49" s="4">
        <v>107</v>
      </c>
      <c r="AT49" s="4">
        <v>1533</v>
      </c>
      <c r="AU49" s="4">
        <v>658</v>
      </c>
      <c r="AV49" s="4">
        <v>1084</v>
      </c>
      <c r="AW49" s="4">
        <v>784</v>
      </c>
      <c r="AX49" s="4">
        <v>277</v>
      </c>
      <c r="AY49" s="4">
        <v>430</v>
      </c>
    </row>
    <row r="50" spans="1:51">
      <c r="A50" s="3"/>
      <c r="C50" s="11">
        <v>0.53</v>
      </c>
      <c r="D50" s="11">
        <v>0.55000000000000004</v>
      </c>
      <c r="E50" s="11">
        <v>0.34</v>
      </c>
      <c r="F50" s="11">
        <v>0.95</v>
      </c>
      <c r="G50" s="11">
        <v>0.54</v>
      </c>
      <c r="H50" s="11">
        <v>0.43</v>
      </c>
      <c r="I50" s="11">
        <v>0.61</v>
      </c>
      <c r="J50" s="11">
        <v>0.5</v>
      </c>
      <c r="K50" s="11">
        <v>0.57999999999999996</v>
      </c>
      <c r="L50" s="11">
        <v>0.44</v>
      </c>
      <c r="M50" s="11">
        <v>0.43</v>
      </c>
      <c r="N50" s="11">
        <v>0.3</v>
      </c>
      <c r="O50" s="11">
        <v>0.73</v>
      </c>
      <c r="P50" s="11">
        <v>0.46</v>
      </c>
      <c r="Q50" s="11">
        <v>0.46</v>
      </c>
      <c r="R50" s="11">
        <v>0.56000000000000005</v>
      </c>
      <c r="S50" s="11">
        <v>0.48</v>
      </c>
      <c r="T50" s="11">
        <v>0.56000000000000005</v>
      </c>
      <c r="U50" s="11">
        <v>0.76</v>
      </c>
      <c r="V50" s="11">
        <v>0.72</v>
      </c>
      <c r="W50" s="11">
        <v>0.49</v>
      </c>
      <c r="X50" s="11">
        <v>0.44</v>
      </c>
      <c r="Y50" s="11">
        <v>0.54</v>
      </c>
      <c r="Z50" s="11">
        <v>0.54</v>
      </c>
      <c r="AA50" s="11">
        <v>0.57999999999999996</v>
      </c>
      <c r="AB50" s="11">
        <v>0.52</v>
      </c>
      <c r="AC50" s="11">
        <v>0.54</v>
      </c>
      <c r="AD50" s="11">
        <v>0.46</v>
      </c>
      <c r="AE50" s="11">
        <v>0.51</v>
      </c>
      <c r="AF50" s="11">
        <v>0.39</v>
      </c>
      <c r="AG50" s="11">
        <v>0.67</v>
      </c>
      <c r="AH50" s="11">
        <v>0.49</v>
      </c>
      <c r="AI50" s="11">
        <v>0.44</v>
      </c>
      <c r="AJ50" s="11">
        <v>0.44</v>
      </c>
      <c r="AK50" s="11">
        <v>0.56999999999999995</v>
      </c>
      <c r="AL50" s="11">
        <v>0.63</v>
      </c>
      <c r="AM50" s="11">
        <v>0.81</v>
      </c>
      <c r="AN50" s="11">
        <v>0.54</v>
      </c>
      <c r="AO50" s="11">
        <v>0.47</v>
      </c>
      <c r="AP50" s="11">
        <v>0.67</v>
      </c>
      <c r="AQ50" s="11">
        <v>0.47</v>
      </c>
      <c r="AR50" s="11">
        <v>0.63</v>
      </c>
      <c r="AS50" s="11">
        <v>0.54</v>
      </c>
      <c r="AT50" s="11">
        <v>0.53</v>
      </c>
      <c r="AU50" s="11">
        <v>0.56999999999999995</v>
      </c>
      <c r="AV50" s="11">
        <v>0.5</v>
      </c>
      <c r="AW50" s="11">
        <v>0.51</v>
      </c>
      <c r="AX50" s="11">
        <v>0.55000000000000004</v>
      </c>
      <c r="AY50" s="11">
        <v>0.53</v>
      </c>
    </row>
    <row r="51" spans="1:51">
      <c r="A51" s="3"/>
      <c r="B51" t="s">
        <v>102</v>
      </c>
      <c r="C51" s="4">
        <v>843</v>
      </c>
      <c r="D51" s="4">
        <v>527</v>
      </c>
      <c r="E51" s="4">
        <v>259</v>
      </c>
      <c r="F51" s="4">
        <v>8</v>
      </c>
      <c r="G51" s="4">
        <v>49</v>
      </c>
      <c r="H51" s="4">
        <v>428</v>
      </c>
      <c r="I51" s="4">
        <v>415</v>
      </c>
      <c r="J51" s="4">
        <v>228</v>
      </c>
      <c r="K51" s="4">
        <v>524</v>
      </c>
      <c r="L51" s="4">
        <v>134</v>
      </c>
      <c r="M51" s="4">
        <v>16</v>
      </c>
      <c r="N51" s="4">
        <v>96</v>
      </c>
      <c r="O51" s="4">
        <v>145</v>
      </c>
      <c r="P51" s="4">
        <v>699</v>
      </c>
      <c r="Q51" s="4">
        <v>354</v>
      </c>
      <c r="R51" s="4">
        <v>490</v>
      </c>
      <c r="S51" s="4">
        <v>438</v>
      </c>
      <c r="T51" s="4">
        <v>395</v>
      </c>
      <c r="U51" s="4">
        <v>69</v>
      </c>
      <c r="V51" s="4">
        <v>75</v>
      </c>
      <c r="W51" s="4">
        <v>358</v>
      </c>
      <c r="X51" s="4">
        <v>336</v>
      </c>
      <c r="Y51" s="4">
        <v>165</v>
      </c>
      <c r="Z51" s="4">
        <v>152</v>
      </c>
      <c r="AA51" s="4">
        <v>89</v>
      </c>
      <c r="AB51" s="4">
        <v>206</v>
      </c>
      <c r="AC51" s="4">
        <v>612</v>
      </c>
      <c r="AD51" s="4">
        <v>48</v>
      </c>
      <c r="AE51" s="4">
        <v>90</v>
      </c>
      <c r="AF51" s="4">
        <v>21</v>
      </c>
      <c r="AG51" s="4">
        <v>214</v>
      </c>
      <c r="AH51" s="4">
        <v>424</v>
      </c>
      <c r="AI51" s="4">
        <v>178</v>
      </c>
      <c r="AJ51" s="4">
        <v>258</v>
      </c>
      <c r="AK51" s="4">
        <v>546</v>
      </c>
      <c r="AL51" s="4">
        <v>165</v>
      </c>
      <c r="AM51" s="4">
        <v>16</v>
      </c>
      <c r="AN51" s="4">
        <v>7</v>
      </c>
      <c r="AO51" s="4">
        <v>577</v>
      </c>
      <c r="AP51" s="4">
        <v>8</v>
      </c>
      <c r="AQ51" s="4">
        <v>511</v>
      </c>
      <c r="AR51" s="4">
        <v>261</v>
      </c>
      <c r="AS51" s="4">
        <v>58</v>
      </c>
      <c r="AT51" s="4">
        <v>735</v>
      </c>
      <c r="AU51" s="4">
        <v>312</v>
      </c>
      <c r="AV51" s="4">
        <v>532</v>
      </c>
      <c r="AW51" s="4">
        <v>413</v>
      </c>
      <c r="AX51" s="4">
        <v>101</v>
      </c>
      <c r="AY51" s="4">
        <v>230</v>
      </c>
    </row>
    <row r="52" spans="1:51">
      <c r="A52" s="3"/>
      <c r="C52" s="11">
        <v>0.25</v>
      </c>
      <c r="D52" s="11">
        <v>0.24</v>
      </c>
      <c r="E52" s="11">
        <v>0.33</v>
      </c>
      <c r="F52" s="11">
        <v>0.04</v>
      </c>
      <c r="G52" s="11">
        <v>0.35</v>
      </c>
      <c r="H52" s="11">
        <v>0.27</v>
      </c>
      <c r="I52" s="11">
        <v>0.24</v>
      </c>
      <c r="J52" s="11">
        <v>0.17</v>
      </c>
      <c r="K52" s="11">
        <v>0.27</v>
      </c>
      <c r="L52" s="11">
        <v>0.42</v>
      </c>
      <c r="M52" s="11">
        <v>0.19</v>
      </c>
      <c r="N52" s="11">
        <v>0.54</v>
      </c>
      <c r="O52" s="11">
        <v>0.19</v>
      </c>
      <c r="P52" s="11">
        <v>0.27</v>
      </c>
      <c r="Q52" s="11">
        <v>0.3</v>
      </c>
      <c r="R52" s="11">
        <v>0.23</v>
      </c>
      <c r="S52" s="11">
        <v>0.27</v>
      </c>
      <c r="T52" s="11">
        <v>0.24</v>
      </c>
      <c r="U52" s="11">
        <v>0.19</v>
      </c>
      <c r="V52" s="11">
        <v>0.19</v>
      </c>
      <c r="W52" s="11">
        <v>0.31</v>
      </c>
      <c r="X52" s="11">
        <v>0.24</v>
      </c>
      <c r="Y52" s="11">
        <v>0.23</v>
      </c>
      <c r="Z52" s="11">
        <v>0.25</v>
      </c>
      <c r="AA52" s="11">
        <v>0.25</v>
      </c>
      <c r="AB52" s="11">
        <v>0.27</v>
      </c>
      <c r="AC52" s="11">
        <v>0.25</v>
      </c>
      <c r="AD52" s="11">
        <v>0.28000000000000003</v>
      </c>
      <c r="AE52" s="11">
        <v>0.28000000000000003</v>
      </c>
      <c r="AF52" s="11">
        <v>0.21</v>
      </c>
      <c r="AG52" s="11">
        <v>0.24</v>
      </c>
      <c r="AH52" s="11">
        <v>0.28000000000000003</v>
      </c>
      <c r="AI52" s="11">
        <v>0.23</v>
      </c>
      <c r="AJ52" s="11">
        <v>0.24</v>
      </c>
      <c r="AK52" s="11">
        <v>0.26</v>
      </c>
      <c r="AL52" s="11">
        <v>0.21</v>
      </c>
      <c r="AM52" s="11">
        <v>0.12</v>
      </c>
      <c r="AN52" s="11">
        <v>0.33</v>
      </c>
      <c r="AO52" s="11">
        <v>0.28000000000000003</v>
      </c>
      <c r="AP52" s="11">
        <v>0.23</v>
      </c>
      <c r="AQ52" s="11">
        <v>0.28000000000000003</v>
      </c>
      <c r="AR52" s="11">
        <v>0.21</v>
      </c>
      <c r="AS52" s="11">
        <v>0.28999999999999998</v>
      </c>
      <c r="AT52" s="11">
        <v>0.25</v>
      </c>
      <c r="AU52" s="11">
        <v>0.27</v>
      </c>
      <c r="AV52" s="11">
        <v>0.25</v>
      </c>
      <c r="AW52" s="11">
        <v>0.27</v>
      </c>
      <c r="AX52" s="11">
        <v>0.2</v>
      </c>
      <c r="AY52" s="11">
        <v>0.28000000000000003</v>
      </c>
    </row>
    <row r="53" spans="1:51">
      <c r="A53" s="3"/>
      <c r="B53" t="s">
        <v>103</v>
      </c>
      <c r="C53" s="4">
        <v>311</v>
      </c>
      <c r="D53" s="4">
        <v>130</v>
      </c>
      <c r="E53" s="4">
        <v>164</v>
      </c>
      <c r="F53" s="4">
        <v>2</v>
      </c>
      <c r="G53" s="4">
        <v>14</v>
      </c>
      <c r="H53" s="4">
        <v>220</v>
      </c>
      <c r="I53" s="4">
        <v>90</v>
      </c>
      <c r="J53" s="4">
        <v>148</v>
      </c>
      <c r="K53" s="4">
        <v>137</v>
      </c>
      <c r="L53" s="4">
        <v>28</v>
      </c>
      <c r="M53" s="4">
        <v>9</v>
      </c>
      <c r="N53" s="4">
        <v>18</v>
      </c>
      <c r="O53" s="4">
        <v>27</v>
      </c>
      <c r="P53" s="4">
        <v>284</v>
      </c>
      <c r="Q53" s="4">
        <v>106</v>
      </c>
      <c r="R53" s="4">
        <v>205</v>
      </c>
      <c r="S53" s="4">
        <v>152</v>
      </c>
      <c r="T53" s="4">
        <v>157</v>
      </c>
      <c r="U53" s="4">
        <v>17</v>
      </c>
      <c r="V53" s="4">
        <v>27</v>
      </c>
      <c r="W53" s="4">
        <v>112</v>
      </c>
      <c r="X53" s="4">
        <v>153</v>
      </c>
      <c r="Y53" s="4">
        <v>79</v>
      </c>
      <c r="Z53" s="4">
        <v>53</v>
      </c>
      <c r="AA53" s="4">
        <v>25</v>
      </c>
      <c r="AB53" s="4">
        <v>69</v>
      </c>
      <c r="AC53" s="4">
        <v>226</v>
      </c>
      <c r="AD53" s="4">
        <v>20</v>
      </c>
      <c r="AE53" s="4">
        <v>23</v>
      </c>
      <c r="AF53" s="4">
        <v>13</v>
      </c>
      <c r="AG53" s="4">
        <v>55</v>
      </c>
      <c r="AH53" s="4">
        <v>146</v>
      </c>
      <c r="AI53" s="4">
        <v>96</v>
      </c>
      <c r="AJ53" s="4">
        <v>117</v>
      </c>
      <c r="AK53" s="4">
        <v>180</v>
      </c>
      <c r="AL53" s="4">
        <v>50</v>
      </c>
      <c r="AM53" s="4">
        <v>4</v>
      </c>
      <c r="AN53" s="4">
        <v>2</v>
      </c>
      <c r="AO53" s="4">
        <v>224</v>
      </c>
      <c r="AP53" s="4">
        <v>1</v>
      </c>
      <c r="AQ53" s="4">
        <v>204</v>
      </c>
      <c r="AR53" s="4">
        <v>77</v>
      </c>
      <c r="AS53" s="4">
        <v>15</v>
      </c>
      <c r="AT53" s="4">
        <v>278</v>
      </c>
      <c r="AU53" s="4">
        <v>88</v>
      </c>
      <c r="AV53" s="4">
        <v>222</v>
      </c>
      <c r="AW53" s="4">
        <v>151</v>
      </c>
      <c r="AX53" s="4">
        <v>44</v>
      </c>
      <c r="AY53" s="4">
        <v>75</v>
      </c>
    </row>
    <row r="54" spans="1:51">
      <c r="A54" s="3"/>
      <c r="C54" s="11">
        <v>0.09</v>
      </c>
      <c r="D54" s="11">
        <v>0.06</v>
      </c>
      <c r="E54" s="11">
        <v>0.21</v>
      </c>
      <c r="F54" s="11">
        <v>0.01</v>
      </c>
      <c r="G54" s="11">
        <v>0.1</v>
      </c>
      <c r="H54" s="11">
        <v>0.14000000000000001</v>
      </c>
      <c r="I54" s="11">
        <v>0.05</v>
      </c>
      <c r="J54" s="11">
        <v>0.11</v>
      </c>
      <c r="K54" s="11">
        <v>7.0000000000000007E-2</v>
      </c>
      <c r="L54" s="11">
        <v>0.09</v>
      </c>
      <c r="M54" s="11">
        <v>0.11</v>
      </c>
      <c r="N54" s="11">
        <v>0.1</v>
      </c>
      <c r="O54" s="11">
        <v>0.03</v>
      </c>
      <c r="P54" s="11">
        <v>0.11</v>
      </c>
      <c r="Q54" s="11">
        <v>0.09</v>
      </c>
      <c r="R54" s="11">
        <v>0.1</v>
      </c>
      <c r="S54" s="11">
        <v>0.09</v>
      </c>
      <c r="T54" s="11">
        <v>0.1</v>
      </c>
      <c r="U54" s="11">
        <v>0.05</v>
      </c>
      <c r="V54" s="11">
        <v>7.0000000000000007E-2</v>
      </c>
      <c r="W54" s="11">
        <v>0.1</v>
      </c>
      <c r="X54" s="11">
        <v>0.11</v>
      </c>
      <c r="Y54" s="11">
        <v>0.11</v>
      </c>
      <c r="Z54" s="11">
        <v>0.09</v>
      </c>
      <c r="AA54" s="11">
        <v>7.0000000000000007E-2</v>
      </c>
      <c r="AB54" s="11">
        <v>0.09</v>
      </c>
      <c r="AC54" s="11">
        <v>0.09</v>
      </c>
      <c r="AD54" s="11">
        <v>0.12</v>
      </c>
      <c r="AE54" s="11">
        <v>7.0000000000000007E-2</v>
      </c>
      <c r="AF54" s="11">
        <v>0.13</v>
      </c>
      <c r="AG54" s="11">
        <v>0.06</v>
      </c>
      <c r="AH54" s="11">
        <v>0.1</v>
      </c>
      <c r="AI54" s="11">
        <v>0.12</v>
      </c>
      <c r="AJ54" s="11">
        <v>0.11</v>
      </c>
      <c r="AK54" s="11">
        <v>0.09</v>
      </c>
      <c r="AL54" s="11">
        <v>0.06</v>
      </c>
      <c r="AM54" s="11">
        <v>0.03</v>
      </c>
      <c r="AN54" s="11">
        <v>0.08</v>
      </c>
      <c r="AO54" s="11">
        <v>0.11</v>
      </c>
      <c r="AP54" s="11">
        <v>0.02</v>
      </c>
      <c r="AQ54" s="11">
        <v>0.11</v>
      </c>
      <c r="AR54" s="11">
        <v>0.06</v>
      </c>
      <c r="AS54" s="11">
        <v>7.0000000000000007E-2</v>
      </c>
      <c r="AT54" s="11">
        <v>0.1</v>
      </c>
      <c r="AU54" s="11">
        <v>0.08</v>
      </c>
      <c r="AV54" s="11">
        <v>0.1</v>
      </c>
      <c r="AW54" s="11">
        <v>0.1</v>
      </c>
      <c r="AX54" s="11">
        <v>0.09</v>
      </c>
      <c r="AY54" s="11">
        <v>0.09</v>
      </c>
    </row>
    <row r="55" spans="1:51">
      <c r="A55" s="3"/>
      <c r="B55" t="s">
        <v>104</v>
      </c>
      <c r="C55" s="4">
        <v>366</v>
      </c>
      <c r="D55" s="4">
        <v>280</v>
      </c>
      <c r="E55" s="4">
        <v>84</v>
      </c>
      <c r="F55" s="4" t="s">
        <v>14</v>
      </c>
      <c r="G55" s="4">
        <v>2</v>
      </c>
      <c r="H55" s="4">
        <v>212</v>
      </c>
      <c r="I55" s="4">
        <v>154</v>
      </c>
      <c r="J55" s="4">
        <v>231</v>
      </c>
      <c r="K55" s="4">
        <v>137</v>
      </c>
      <c r="L55" s="4">
        <v>15</v>
      </c>
      <c r="M55" s="4">
        <v>20</v>
      </c>
      <c r="N55" s="4">
        <v>9</v>
      </c>
      <c r="O55" s="4">
        <v>35</v>
      </c>
      <c r="P55" s="4">
        <v>331</v>
      </c>
      <c r="Q55" s="4">
        <v>155</v>
      </c>
      <c r="R55" s="4">
        <v>211</v>
      </c>
      <c r="S55" s="4">
        <v>227</v>
      </c>
      <c r="T55" s="4">
        <v>138</v>
      </c>
      <c r="U55" s="4">
        <v>5</v>
      </c>
      <c r="V55" s="4">
        <v>5</v>
      </c>
      <c r="W55" s="4">
        <v>116</v>
      </c>
      <c r="X55" s="4">
        <v>239</v>
      </c>
      <c r="Y55" s="4">
        <v>70</v>
      </c>
      <c r="Z55" s="4">
        <v>69</v>
      </c>
      <c r="AA55" s="4">
        <v>29</v>
      </c>
      <c r="AB55" s="4">
        <v>82</v>
      </c>
      <c r="AC55" s="4">
        <v>250</v>
      </c>
      <c r="AD55" s="4">
        <v>21</v>
      </c>
      <c r="AE55" s="4">
        <v>41</v>
      </c>
      <c r="AF55" s="4">
        <v>20</v>
      </c>
      <c r="AG55" s="4">
        <v>20</v>
      </c>
      <c r="AH55" s="4">
        <v>200</v>
      </c>
      <c r="AI55" s="4">
        <v>130</v>
      </c>
      <c r="AJ55" s="4">
        <v>199</v>
      </c>
      <c r="AK55" s="4">
        <v>146</v>
      </c>
      <c r="AL55" s="4">
        <v>68</v>
      </c>
      <c r="AM55" s="4">
        <v>7</v>
      </c>
      <c r="AN55" s="4">
        <v>1</v>
      </c>
      <c r="AO55" s="4">
        <v>251</v>
      </c>
      <c r="AP55" s="4">
        <v>3</v>
      </c>
      <c r="AQ55" s="4">
        <v>220</v>
      </c>
      <c r="AR55" s="4">
        <v>109</v>
      </c>
      <c r="AS55" s="4">
        <v>15</v>
      </c>
      <c r="AT55" s="4">
        <v>329</v>
      </c>
      <c r="AU55" s="4">
        <v>90</v>
      </c>
      <c r="AV55" s="4">
        <v>276</v>
      </c>
      <c r="AW55" s="4">
        <v>170</v>
      </c>
      <c r="AX55" s="4">
        <v>70</v>
      </c>
      <c r="AY55" s="4">
        <v>77</v>
      </c>
    </row>
    <row r="56" spans="1:51">
      <c r="A56" s="3"/>
      <c r="C56" s="11">
        <v>0.11</v>
      </c>
      <c r="D56" s="11">
        <v>0.13</v>
      </c>
      <c r="E56" s="11">
        <v>0.11</v>
      </c>
      <c r="F56" s="4" t="s">
        <v>14</v>
      </c>
      <c r="G56" s="11">
        <v>0.01</v>
      </c>
      <c r="H56" s="11">
        <v>0.14000000000000001</v>
      </c>
      <c r="I56" s="11">
        <v>0.09</v>
      </c>
      <c r="J56" s="11">
        <v>0.18</v>
      </c>
      <c r="K56" s="11">
        <v>7.0000000000000007E-2</v>
      </c>
      <c r="L56" s="11">
        <v>0.05</v>
      </c>
      <c r="M56" s="11">
        <v>0.23</v>
      </c>
      <c r="N56" s="11">
        <v>0.05</v>
      </c>
      <c r="O56" s="11">
        <v>0.05</v>
      </c>
      <c r="P56" s="11">
        <v>0.13</v>
      </c>
      <c r="Q56" s="11">
        <v>0.13</v>
      </c>
      <c r="R56" s="11">
        <v>0.1</v>
      </c>
      <c r="S56" s="11">
        <v>0.14000000000000001</v>
      </c>
      <c r="T56" s="11">
        <v>0.08</v>
      </c>
      <c r="U56" s="11">
        <v>0.01</v>
      </c>
      <c r="V56" s="11">
        <v>0.01</v>
      </c>
      <c r="W56" s="11">
        <v>0.1</v>
      </c>
      <c r="X56" s="11">
        <v>0.17</v>
      </c>
      <c r="Y56" s="11">
        <v>0.1</v>
      </c>
      <c r="Z56" s="11">
        <v>0.11</v>
      </c>
      <c r="AA56" s="11">
        <v>0.08</v>
      </c>
      <c r="AB56" s="11">
        <v>0.11</v>
      </c>
      <c r="AC56" s="11">
        <v>0.1</v>
      </c>
      <c r="AD56" s="11">
        <v>0.12</v>
      </c>
      <c r="AE56" s="11">
        <v>0.12</v>
      </c>
      <c r="AF56" s="11">
        <v>0.19</v>
      </c>
      <c r="AG56" s="11">
        <v>0.02</v>
      </c>
      <c r="AH56" s="11">
        <v>0.13</v>
      </c>
      <c r="AI56" s="11">
        <v>0.17</v>
      </c>
      <c r="AJ56" s="11">
        <v>0.18</v>
      </c>
      <c r="AK56" s="11">
        <v>7.0000000000000007E-2</v>
      </c>
      <c r="AL56" s="11">
        <v>0.09</v>
      </c>
      <c r="AM56" s="11">
        <v>0.05</v>
      </c>
      <c r="AN56" s="11">
        <v>0.05</v>
      </c>
      <c r="AO56" s="11">
        <v>0.12</v>
      </c>
      <c r="AP56" s="11">
        <v>0.08</v>
      </c>
      <c r="AQ56" s="11">
        <v>0.12</v>
      </c>
      <c r="AR56" s="11">
        <v>0.09</v>
      </c>
      <c r="AS56" s="11">
        <v>0.08</v>
      </c>
      <c r="AT56" s="11">
        <v>0.11</v>
      </c>
      <c r="AU56" s="11">
        <v>0.08</v>
      </c>
      <c r="AV56" s="11">
        <v>0.13</v>
      </c>
      <c r="AW56" s="11">
        <v>0.11</v>
      </c>
      <c r="AX56" s="11">
        <v>0.14000000000000001</v>
      </c>
      <c r="AY56" s="11">
        <v>0.09</v>
      </c>
    </row>
    <row r="57" spans="1:51">
      <c r="A57" s="3"/>
      <c r="B57" t="s">
        <v>105</v>
      </c>
      <c r="C57" s="4">
        <v>53</v>
      </c>
      <c r="D57" s="4">
        <v>40</v>
      </c>
      <c r="E57" s="4">
        <v>13</v>
      </c>
      <c r="F57" s="4" t="s">
        <v>14</v>
      </c>
      <c r="G57" s="4" t="s">
        <v>14</v>
      </c>
      <c r="H57" s="4">
        <v>29</v>
      </c>
      <c r="I57" s="4">
        <v>24</v>
      </c>
      <c r="J57" s="4">
        <v>48</v>
      </c>
      <c r="K57" s="4">
        <v>3</v>
      </c>
      <c r="L57" s="4">
        <v>3</v>
      </c>
      <c r="M57" s="4">
        <v>3</v>
      </c>
      <c r="N57" s="4">
        <v>3</v>
      </c>
      <c r="O57" s="4">
        <v>3</v>
      </c>
      <c r="P57" s="4">
        <v>50</v>
      </c>
      <c r="Q57" s="4">
        <v>30</v>
      </c>
      <c r="R57" s="4">
        <v>23</v>
      </c>
      <c r="S57" s="4">
        <v>29</v>
      </c>
      <c r="T57" s="4">
        <v>24</v>
      </c>
      <c r="U57" s="4" t="s">
        <v>14</v>
      </c>
      <c r="V57" s="4" t="s">
        <v>14</v>
      </c>
      <c r="W57" s="4">
        <v>5</v>
      </c>
      <c r="X57" s="4">
        <v>47</v>
      </c>
      <c r="Y57" s="4">
        <v>6</v>
      </c>
      <c r="Z57" s="4">
        <v>12</v>
      </c>
      <c r="AA57" s="4">
        <v>3</v>
      </c>
      <c r="AB57" s="4">
        <v>10</v>
      </c>
      <c r="AC57" s="4">
        <v>31</v>
      </c>
      <c r="AD57" s="4">
        <v>3</v>
      </c>
      <c r="AE57" s="4">
        <v>5</v>
      </c>
      <c r="AF57" s="4">
        <v>9</v>
      </c>
      <c r="AG57" s="4">
        <v>2</v>
      </c>
      <c r="AH57" s="4">
        <v>15</v>
      </c>
      <c r="AI57" s="4">
        <v>34</v>
      </c>
      <c r="AJ57" s="4">
        <v>28</v>
      </c>
      <c r="AK57" s="4">
        <v>20</v>
      </c>
      <c r="AL57" s="4">
        <v>5</v>
      </c>
      <c r="AM57" s="4" t="s">
        <v>14</v>
      </c>
      <c r="AN57" s="4" t="s">
        <v>14</v>
      </c>
      <c r="AO57" s="4">
        <v>43</v>
      </c>
      <c r="AP57" s="4" t="s">
        <v>14</v>
      </c>
      <c r="AQ57" s="4">
        <v>38</v>
      </c>
      <c r="AR57" s="4">
        <v>9</v>
      </c>
      <c r="AS57" s="4">
        <v>4</v>
      </c>
      <c r="AT57" s="4">
        <v>44</v>
      </c>
      <c r="AU57" s="4">
        <v>10</v>
      </c>
      <c r="AV57" s="4">
        <v>42</v>
      </c>
      <c r="AW57" s="4">
        <v>30</v>
      </c>
      <c r="AX57" s="4">
        <v>10</v>
      </c>
      <c r="AY57" s="4">
        <v>6</v>
      </c>
    </row>
    <row r="58" spans="1:51">
      <c r="A58" s="3"/>
      <c r="C58" s="11">
        <v>0.02</v>
      </c>
      <c r="D58" s="11">
        <v>0.02</v>
      </c>
      <c r="E58" s="11">
        <v>0.02</v>
      </c>
      <c r="F58" s="4" t="s">
        <v>14</v>
      </c>
      <c r="G58" s="4" t="s">
        <v>14</v>
      </c>
      <c r="H58" s="11">
        <v>0.02</v>
      </c>
      <c r="I58" s="11">
        <v>0.01</v>
      </c>
      <c r="J58" s="11">
        <v>0.04</v>
      </c>
      <c r="K58" s="11">
        <v>0</v>
      </c>
      <c r="L58" s="11">
        <v>0.01</v>
      </c>
      <c r="M58" s="11">
        <v>0.03</v>
      </c>
      <c r="N58" s="11">
        <v>0.02</v>
      </c>
      <c r="O58" s="11">
        <v>0</v>
      </c>
      <c r="P58" s="11">
        <v>0.02</v>
      </c>
      <c r="Q58" s="11">
        <v>0.02</v>
      </c>
      <c r="R58" s="11">
        <v>0.01</v>
      </c>
      <c r="S58" s="11">
        <v>0.02</v>
      </c>
      <c r="T58" s="11">
        <v>0.01</v>
      </c>
      <c r="U58" s="4" t="s">
        <v>14</v>
      </c>
      <c r="V58" s="4" t="s">
        <v>14</v>
      </c>
      <c r="W58" s="11">
        <v>0</v>
      </c>
      <c r="X58" s="11">
        <v>0.03</v>
      </c>
      <c r="Y58" s="11">
        <v>0.01</v>
      </c>
      <c r="Z58" s="11">
        <v>0.02</v>
      </c>
      <c r="AA58" s="11">
        <v>0.01</v>
      </c>
      <c r="AB58" s="11">
        <v>0.01</v>
      </c>
      <c r="AC58" s="11">
        <v>0.01</v>
      </c>
      <c r="AD58" s="11">
        <v>0.02</v>
      </c>
      <c r="AE58" s="11">
        <v>0.01</v>
      </c>
      <c r="AF58" s="11">
        <v>0.08</v>
      </c>
      <c r="AG58" s="11">
        <v>0</v>
      </c>
      <c r="AH58" s="11">
        <v>0.01</v>
      </c>
      <c r="AI58" s="11">
        <v>0.04</v>
      </c>
      <c r="AJ58" s="11">
        <v>0.03</v>
      </c>
      <c r="AK58" s="11">
        <v>0.01</v>
      </c>
      <c r="AL58" s="11">
        <v>0.01</v>
      </c>
      <c r="AM58" s="4" t="s">
        <v>14</v>
      </c>
      <c r="AN58" s="4" t="s">
        <v>14</v>
      </c>
      <c r="AO58" s="11">
        <v>0.02</v>
      </c>
      <c r="AP58" s="4" t="s">
        <v>14</v>
      </c>
      <c r="AQ58" s="11">
        <v>0.02</v>
      </c>
      <c r="AR58" s="11">
        <v>0.01</v>
      </c>
      <c r="AS58" s="11">
        <v>0.02</v>
      </c>
      <c r="AT58" s="11">
        <v>0.01</v>
      </c>
      <c r="AU58" s="11">
        <v>0.01</v>
      </c>
      <c r="AV58" s="11">
        <v>0.02</v>
      </c>
      <c r="AW58" s="11">
        <v>0.02</v>
      </c>
      <c r="AX58" s="11">
        <v>0.02</v>
      </c>
      <c r="AY58" s="11">
        <v>0.01</v>
      </c>
    </row>
    <row r="59" spans="1:51">
      <c r="A59" s="3"/>
    </row>
    <row r="60" spans="1:51">
      <c r="A60" s="3"/>
    </row>
    <row r="61" spans="1:51">
      <c r="A61" s="2" t="s">
        <v>106</v>
      </c>
    </row>
    <row r="62" spans="1:51">
      <c r="A62" s="3"/>
    </row>
    <row r="63" spans="1:51" s="10" customFormat="1" ht="29.25" customHeight="1">
      <c r="A63" s="9"/>
      <c r="C63" s="7" t="s">
        <v>39</v>
      </c>
      <c r="D63" s="14" t="s">
        <v>15</v>
      </c>
      <c r="E63" s="15"/>
      <c r="F63" s="15"/>
      <c r="G63" s="15"/>
      <c r="H63" s="14" t="s">
        <v>16</v>
      </c>
      <c r="I63" s="15"/>
      <c r="J63" s="14" t="s">
        <v>17</v>
      </c>
      <c r="K63" s="15"/>
      <c r="L63" s="15"/>
      <c r="M63" s="15"/>
      <c r="N63" s="15"/>
      <c r="O63" s="14" t="s">
        <v>40</v>
      </c>
      <c r="P63" s="15"/>
      <c r="Q63" s="14" t="s">
        <v>19</v>
      </c>
      <c r="R63" s="15"/>
      <c r="S63" s="14" t="s">
        <v>41</v>
      </c>
      <c r="T63" s="15"/>
      <c r="U63" s="14" t="s">
        <v>42</v>
      </c>
      <c r="V63" s="15"/>
      <c r="W63" s="15"/>
      <c r="X63" s="15"/>
      <c r="Y63" s="14" t="s">
        <v>22</v>
      </c>
      <c r="Z63" s="15"/>
      <c r="AA63" s="15"/>
      <c r="AB63" s="15"/>
      <c r="AC63" s="15"/>
      <c r="AD63" s="15"/>
      <c r="AE63" s="15"/>
      <c r="AF63" s="15"/>
      <c r="AG63" s="14" t="s">
        <v>23</v>
      </c>
      <c r="AH63" s="15"/>
      <c r="AI63" s="15"/>
      <c r="AJ63" s="14" t="s">
        <v>24</v>
      </c>
      <c r="AK63" s="15"/>
      <c r="AL63" s="14" t="s">
        <v>25</v>
      </c>
      <c r="AM63" s="15"/>
      <c r="AN63" s="15"/>
      <c r="AO63" s="15"/>
      <c r="AP63" s="15"/>
      <c r="AQ63" s="15"/>
      <c r="AR63" s="15"/>
      <c r="AS63" s="14" t="s">
        <v>26</v>
      </c>
      <c r="AT63" s="15"/>
      <c r="AU63" s="14" t="s">
        <v>43</v>
      </c>
      <c r="AV63" s="15"/>
      <c r="AW63" s="14" t="s">
        <v>44</v>
      </c>
      <c r="AX63" s="15"/>
      <c r="AY63" s="15"/>
    </row>
    <row r="64" spans="1:51" s="7" customFormat="1" ht="32.25" customHeight="1">
      <c r="A64" s="6"/>
      <c r="D64" s="8" t="s">
        <v>45</v>
      </c>
      <c r="E64" s="8" t="s">
        <v>46</v>
      </c>
      <c r="F64" s="8" t="s">
        <v>47</v>
      </c>
      <c r="G64" s="8" t="s">
        <v>48</v>
      </c>
      <c r="H64" s="8" t="s">
        <v>49</v>
      </c>
      <c r="I64" s="8" t="s">
        <v>50</v>
      </c>
      <c r="J64" s="8" t="s">
        <v>51</v>
      </c>
      <c r="K64" s="8" t="s">
        <v>52</v>
      </c>
      <c r="L64" s="8" t="s">
        <v>53</v>
      </c>
      <c r="M64" s="8" t="s">
        <v>54</v>
      </c>
      <c r="N64" s="8" t="s">
        <v>55</v>
      </c>
      <c r="O64" s="8" t="s">
        <v>56</v>
      </c>
      <c r="P64" s="8" t="s">
        <v>57</v>
      </c>
      <c r="Q64" s="8" t="s">
        <v>56</v>
      </c>
      <c r="R64" s="8" t="s">
        <v>57</v>
      </c>
      <c r="S64" s="8" t="s">
        <v>56</v>
      </c>
      <c r="T64" s="8" t="s">
        <v>57</v>
      </c>
      <c r="U64" s="8" t="s">
        <v>58</v>
      </c>
      <c r="V64" s="8" t="s">
        <v>59</v>
      </c>
      <c r="W64" s="8" t="s">
        <v>60</v>
      </c>
      <c r="X64" s="8" t="s">
        <v>61</v>
      </c>
      <c r="Y64" s="8" t="s">
        <v>62</v>
      </c>
      <c r="Z64" s="8" t="s">
        <v>63</v>
      </c>
      <c r="AA64" s="8" t="s">
        <v>64</v>
      </c>
      <c r="AB64" s="8" t="s">
        <v>65</v>
      </c>
      <c r="AC64" s="8" t="s">
        <v>66</v>
      </c>
      <c r="AD64" s="8" t="s">
        <v>67</v>
      </c>
      <c r="AE64" s="8" t="s">
        <v>68</v>
      </c>
      <c r="AF64" s="8" t="s">
        <v>69</v>
      </c>
      <c r="AG64" s="8" t="s">
        <v>70</v>
      </c>
      <c r="AH64" s="8" t="s">
        <v>71</v>
      </c>
      <c r="AI64" s="8" t="s">
        <v>72</v>
      </c>
      <c r="AJ64" s="8" t="s">
        <v>73</v>
      </c>
      <c r="AK64" s="8" t="s">
        <v>74</v>
      </c>
      <c r="AL64" s="8" t="s">
        <v>75</v>
      </c>
      <c r="AM64" s="8" t="s">
        <v>76</v>
      </c>
      <c r="AN64" s="8" t="s">
        <v>77</v>
      </c>
      <c r="AO64" s="8" t="s">
        <v>78</v>
      </c>
      <c r="AP64" s="8" t="s">
        <v>79</v>
      </c>
      <c r="AQ64" s="8" t="s">
        <v>80</v>
      </c>
      <c r="AR64" s="8" t="s">
        <v>81</v>
      </c>
      <c r="AS64" s="8" t="s">
        <v>82</v>
      </c>
      <c r="AT64" s="8" t="s">
        <v>57</v>
      </c>
      <c r="AU64" s="8" t="s">
        <v>56</v>
      </c>
      <c r="AV64" s="8" t="s">
        <v>57</v>
      </c>
      <c r="AW64" s="8" t="s">
        <v>83</v>
      </c>
      <c r="AX64" s="8" t="s">
        <v>84</v>
      </c>
      <c r="AY64" s="8" t="s">
        <v>85</v>
      </c>
    </row>
    <row r="65" spans="1:51">
      <c r="A65" s="3" t="s">
        <v>86</v>
      </c>
      <c r="C65" s="4">
        <v>3315</v>
      </c>
      <c r="D65" s="4">
        <v>2189</v>
      </c>
      <c r="E65" s="4">
        <v>790</v>
      </c>
      <c r="F65" s="4">
        <v>196</v>
      </c>
      <c r="G65" s="4">
        <v>140</v>
      </c>
      <c r="H65" s="4">
        <v>1558</v>
      </c>
      <c r="I65" s="4">
        <v>1757</v>
      </c>
      <c r="J65" s="4">
        <v>1318</v>
      </c>
      <c r="K65" s="4">
        <v>1919</v>
      </c>
      <c r="L65" s="4">
        <v>321</v>
      </c>
      <c r="M65" s="4">
        <v>85</v>
      </c>
      <c r="N65" s="4">
        <v>179</v>
      </c>
      <c r="O65" s="4">
        <v>774</v>
      </c>
      <c r="P65" s="4">
        <v>2541</v>
      </c>
      <c r="Q65" s="4">
        <v>1183</v>
      </c>
      <c r="R65" s="4">
        <v>2132</v>
      </c>
      <c r="S65" s="4">
        <v>1635</v>
      </c>
      <c r="T65" s="4">
        <v>1629</v>
      </c>
      <c r="U65" s="4">
        <v>373</v>
      </c>
      <c r="V65" s="4">
        <v>385</v>
      </c>
      <c r="W65" s="4">
        <v>1153</v>
      </c>
      <c r="X65" s="4">
        <v>1397</v>
      </c>
      <c r="Y65" s="4">
        <v>704</v>
      </c>
      <c r="Z65" s="4">
        <v>615</v>
      </c>
      <c r="AA65" s="4">
        <v>348</v>
      </c>
      <c r="AB65" s="4">
        <v>766</v>
      </c>
      <c r="AC65" s="4">
        <v>2433</v>
      </c>
      <c r="AD65" s="4">
        <v>172</v>
      </c>
      <c r="AE65" s="4">
        <v>326</v>
      </c>
      <c r="AF65" s="4">
        <v>103</v>
      </c>
      <c r="AG65" s="4">
        <v>888</v>
      </c>
      <c r="AH65" s="4">
        <v>1525</v>
      </c>
      <c r="AI65" s="4">
        <v>784</v>
      </c>
      <c r="AJ65" s="4">
        <v>1081</v>
      </c>
      <c r="AK65" s="4">
        <v>2084</v>
      </c>
      <c r="AL65" s="4">
        <v>784</v>
      </c>
      <c r="AM65" s="4">
        <v>140</v>
      </c>
      <c r="AN65" s="4">
        <v>20</v>
      </c>
      <c r="AO65" s="4">
        <v>2059</v>
      </c>
      <c r="AP65" s="4">
        <v>33</v>
      </c>
      <c r="AQ65" s="4">
        <v>1819</v>
      </c>
      <c r="AR65" s="4">
        <v>1216</v>
      </c>
      <c r="AS65" s="4">
        <v>198</v>
      </c>
      <c r="AT65" s="4">
        <v>2919</v>
      </c>
      <c r="AU65" s="4">
        <v>1158</v>
      </c>
      <c r="AV65" s="4">
        <v>2157</v>
      </c>
      <c r="AW65" s="4">
        <v>1548</v>
      </c>
      <c r="AX65" s="4">
        <v>502</v>
      </c>
      <c r="AY65" s="4">
        <v>819</v>
      </c>
    </row>
    <row r="66" spans="1:51">
      <c r="A66" s="3"/>
    </row>
    <row r="67" spans="1:51">
      <c r="A67" s="3" t="s">
        <v>107</v>
      </c>
      <c r="B67" t="s">
        <v>56</v>
      </c>
      <c r="C67" s="4">
        <v>774</v>
      </c>
      <c r="D67" s="4">
        <v>668</v>
      </c>
      <c r="E67" s="4">
        <v>105</v>
      </c>
      <c r="F67" s="4" t="s">
        <v>14</v>
      </c>
      <c r="G67" s="4">
        <v>1</v>
      </c>
      <c r="H67" s="4">
        <v>259</v>
      </c>
      <c r="I67" s="4">
        <v>515</v>
      </c>
      <c r="J67" s="4">
        <v>466</v>
      </c>
      <c r="K67" s="4">
        <v>476</v>
      </c>
      <c r="L67" s="4">
        <v>101</v>
      </c>
      <c r="M67" s="4">
        <v>39</v>
      </c>
      <c r="N67" s="4">
        <v>61</v>
      </c>
      <c r="O67" s="4">
        <v>774</v>
      </c>
      <c r="P67" s="4" t="s">
        <v>14</v>
      </c>
      <c r="Q67" s="4">
        <v>341</v>
      </c>
      <c r="R67" s="4">
        <v>433</v>
      </c>
      <c r="S67" s="4">
        <v>394</v>
      </c>
      <c r="T67" s="4">
        <v>372</v>
      </c>
      <c r="U67" s="4">
        <v>25</v>
      </c>
      <c r="V67" s="4">
        <v>55</v>
      </c>
      <c r="W67" s="4">
        <v>328</v>
      </c>
      <c r="X67" s="4">
        <v>365</v>
      </c>
      <c r="Y67" s="4">
        <v>185</v>
      </c>
      <c r="Z67" s="4">
        <v>165</v>
      </c>
      <c r="AA67" s="4">
        <v>108</v>
      </c>
      <c r="AB67" s="4">
        <v>162</v>
      </c>
      <c r="AC67" s="4">
        <v>620</v>
      </c>
      <c r="AD67" s="4">
        <v>26</v>
      </c>
      <c r="AE67" s="4">
        <v>40</v>
      </c>
      <c r="AF67" s="4">
        <v>16</v>
      </c>
      <c r="AG67" s="4">
        <v>175</v>
      </c>
      <c r="AH67" s="4">
        <v>334</v>
      </c>
      <c r="AI67" s="4">
        <v>223</v>
      </c>
      <c r="AJ67" s="4">
        <v>275</v>
      </c>
      <c r="AK67" s="4">
        <v>455</v>
      </c>
      <c r="AL67" s="4">
        <v>290</v>
      </c>
      <c r="AM67" s="4">
        <v>27</v>
      </c>
      <c r="AN67" s="4">
        <v>6</v>
      </c>
      <c r="AO67" s="4">
        <v>359</v>
      </c>
      <c r="AP67" s="4">
        <v>10</v>
      </c>
      <c r="AQ67" s="4">
        <v>309</v>
      </c>
      <c r="AR67" s="4">
        <v>383</v>
      </c>
      <c r="AS67" s="4">
        <v>32</v>
      </c>
      <c r="AT67" s="4">
        <v>690</v>
      </c>
      <c r="AU67" s="4">
        <v>347</v>
      </c>
      <c r="AV67" s="4">
        <v>427</v>
      </c>
      <c r="AW67" s="4">
        <v>331</v>
      </c>
      <c r="AX67" s="4">
        <v>125</v>
      </c>
      <c r="AY67" s="4">
        <v>198</v>
      </c>
    </row>
    <row r="68" spans="1:51">
      <c r="A68" s="3"/>
      <c r="C68" s="11">
        <v>0.23</v>
      </c>
      <c r="D68" s="11">
        <v>0.31</v>
      </c>
      <c r="E68" s="11">
        <v>0.13</v>
      </c>
      <c r="F68" s="4" t="s">
        <v>14</v>
      </c>
      <c r="G68" s="11">
        <v>0.01</v>
      </c>
      <c r="H68" s="11">
        <v>0.17</v>
      </c>
      <c r="I68" s="11">
        <v>0.28999999999999998</v>
      </c>
      <c r="J68" s="11">
        <v>0.35</v>
      </c>
      <c r="K68" s="11">
        <v>0.25</v>
      </c>
      <c r="L68" s="11">
        <v>0.31</v>
      </c>
      <c r="M68" s="11">
        <v>0.46</v>
      </c>
      <c r="N68" s="11">
        <v>0.34</v>
      </c>
      <c r="O68" s="11">
        <v>1</v>
      </c>
      <c r="P68" s="4" t="s">
        <v>14</v>
      </c>
      <c r="Q68" s="11">
        <v>0.28999999999999998</v>
      </c>
      <c r="R68" s="11">
        <v>0.2</v>
      </c>
      <c r="S68" s="11">
        <v>0.24</v>
      </c>
      <c r="T68" s="11">
        <v>0.23</v>
      </c>
      <c r="U68" s="11">
        <v>7.0000000000000007E-2</v>
      </c>
      <c r="V68" s="11">
        <v>0.14000000000000001</v>
      </c>
      <c r="W68" s="11">
        <v>0.28000000000000003</v>
      </c>
      <c r="X68" s="11">
        <v>0.26</v>
      </c>
      <c r="Y68" s="11">
        <v>0.26</v>
      </c>
      <c r="Z68" s="11">
        <v>0.27</v>
      </c>
      <c r="AA68" s="11">
        <v>0.31</v>
      </c>
      <c r="AB68" s="11">
        <v>0.21</v>
      </c>
      <c r="AC68" s="11">
        <v>0.25</v>
      </c>
      <c r="AD68" s="11">
        <v>0.15</v>
      </c>
      <c r="AE68" s="11">
        <v>0.12</v>
      </c>
      <c r="AF68" s="11">
        <v>0.16</v>
      </c>
      <c r="AG68" s="11">
        <v>0.2</v>
      </c>
      <c r="AH68" s="11">
        <v>0.22</v>
      </c>
      <c r="AI68" s="11">
        <v>0.28000000000000003</v>
      </c>
      <c r="AJ68" s="11">
        <v>0.25</v>
      </c>
      <c r="AK68" s="11">
        <v>0.22</v>
      </c>
      <c r="AL68" s="11">
        <v>0.37</v>
      </c>
      <c r="AM68" s="11">
        <v>0.2</v>
      </c>
      <c r="AN68" s="11">
        <v>0.28999999999999998</v>
      </c>
      <c r="AO68" s="11">
        <v>0.17</v>
      </c>
      <c r="AP68" s="11">
        <v>0.31</v>
      </c>
      <c r="AQ68" s="11">
        <v>0.17</v>
      </c>
      <c r="AR68" s="11">
        <v>0.32</v>
      </c>
      <c r="AS68" s="11">
        <v>0.16</v>
      </c>
      <c r="AT68" s="11">
        <v>0.24</v>
      </c>
      <c r="AU68" s="11">
        <v>0.3</v>
      </c>
      <c r="AV68" s="11">
        <v>0.2</v>
      </c>
      <c r="AW68" s="11">
        <v>0.21</v>
      </c>
      <c r="AX68" s="11">
        <v>0.25</v>
      </c>
      <c r="AY68" s="11">
        <v>0.24</v>
      </c>
    </row>
    <row r="69" spans="1:51">
      <c r="A69" s="3"/>
      <c r="B69" t="s">
        <v>57</v>
      </c>
      <c r="C69" s="4">
        <v>2541</v>
      </c>
      <c r="D69" s="4">
        <v>1520</v>
      </c>
      <c r="E69" s="4">
        <v>685</v>
      </c>
      <c r="F69" s="4">
        <v>196</v>
      </c>
      <c r="G69" s="4">
        <v>139</v>
      </c>
      <c r="H69" s="4">
        <v>1299</v>
      </c>
      <c r="I69" s="4">
        <v>1242</v>
      </c>
      <c r="J69" s="4">
        <v>853</v>
      </c>
      <c r="K69" s="4">
        <v>1443</v>
      </c>
      <c r="L69" s="4">
        <v>220</v>
      </c>
      <c r="M69" s="4">
        <v>46</v>
      </c>
      <c r="N69" s="4">
        <v>117</v>
      </c>
      <c r="O69" s="4" t="s">
        <v>14</v>
      </c>
      <c r="P69" s="4">
        <v>2541</v>
      </c>
      <c r="Q69" s="4">
        <v>842</v>
      </c>
      <c r="R69" s="4">
        <v>1699</v>
      </c>
      <c r="S69" s="4">
        <v>1240</v>
      </c>
      <c r="T69" s="4">
        <v>1256</v>
      </c>
      <c r="U69" s="4">
        <v>348</v>
      </c>
      <c r="V69" s="4">
        <v>330</v>
      </c>
      <c r="W69" s="4">
        <v>825</v>
      </c>
      <c r="X69" s="4">
        <v>1032</v>
      </c>
      <c r="Y69" s="4">
        <v>519</v>
      </c>
      <c r="Z69" s="4">
        <v>451</v>
      </c>
      <c r="AA69" s="4">
        <v>240</v>
      </c>
      <c r="AB69" s="4">
        <v>604</v>
      </c>
      <c r="AC69" s="4">
        <v>1814</v>
      </c>
      <c r="AD69" s="4">
        <v>145</v>
      </c>
      <c r="AE69" s="4">
        <v>286</v>
      </c>
      <c r="AF69" s="4">
        <v>87</v>
      </c>
      <c r="AG69" s="4">
        <v>712</v>
      </c>
      <c r="AH69" s="4">
        <v>1191</v>
      </c>
      <c r="AI69" s="4">
        <v>561</v>
      </c>
      <c r="AJ69" s="4">
        <v>806</v>
      </c>
      <c r="AK69" s="4">
        <v>1629</v>
      </c>
      <c r="AL69" s="4">
        <v>494</v>
      </c>
      <c r="AM69" s="4">
        <v>112</v>
      </c>
      <c r="AN69" s="4">
        <v>14</v>
      </c>
      <c r="AO69" s="4">
        <v>1700</v>
      </c>
      <c r="AP69" s="4">
        <v>23</v>
      </c>
      <c r="AQ69" s="4">
        <v>1510</v>
      </c>
      <c r="AR69" s="4">
        <v>833</v>
      </c>
      <c r="AS69" s="4">
        <v>166</v>
      </c>
      <c r="AT69" s="4">
        <v>2229</v>
      </c>
      <c r="AU69" s="4">
        <v>812</v>
      </c>
      <c r="AV69" s="4">
        <v>1729</v>
      </c>
      <c r="AW69" s="4">
        <v>1217</v>
      </c>
      <c r="AX69" s="4">
        <v>378</v>
      </c>
      <c r="AY69" s="4">
        <v>621</v>
      </c>
    </row>
    <row r="70" spans="1:51">
      <c r="A70" s="3"/>
      <c r="C70" s="11">
        <v>0.77</v>
      </c>
      <c r="D70" s="11">
        <v>0.69</v>
      </c>
      <c r="E70" s="11">
        <v>0.87</v>
      </c>
      <c r="F70" s="11">
        <v>1</v>
      </c>
      <c r="G70" s="11">
        <v>0.99</v>
      </c>
      <c r="H70" s="11">
        <v>0.83</v>
      </c>
      <c r="I70" s="11">
        <v>0.71</v>
      </c>
      <c r="J70" s="11">
        <v>0.65</v>
      </c>
      <c r="K70" s="11">
        <v>0.75</v>
      </c>
      <c r="L70" s="11">
        <v>0.69</v>
      </c>
      <c r="M70" s="11">
        <v>0.54</v>
      </c>
      <c r="N70" s="11">
        <v>0.66</v>
      </c>
      <c r="O70" s="4" t="s">
        <v>14</v>
      </c>
      <c r="P70" s="11">
        <v>1</v>
      </c>
      <c r="Q70" s="11">
        <v>0.71</v>
      </c>
      <c r="R70" s="11">
        <v>0.8</v>
      </c>
      <c r="S70" s="11">
        <v>0.76</v>
      </c>
      <c r="T70" s="11">
        <v>0.77</v>
      </c>
      <c r="U70" s="11">
        <v>0.93</v>
      </c>
      <c r="V70" s="11">
        <v>0.86</v>
      </c>
      <c r="W70" s="11">
        <v>0.72</v>
      </c>
      <c r="X70" s="11">
        <v>0.74</v>
      </c>
      <c r="Y70" s="11">
        <v>0.74</v>
      </c>
      <c r="Z70" s="11">
        <v>0.73</v>
      </c>
      <c r="AA70" s="11">
        <v>0.69</v>
      </c>
      <c r="AB70" s="11">
        <v>0.79</v>
      </c>
      <c r="AC70" s="11">
        <v>0.75</v>
      </c>
      <c r="AD70" s="11">
        <v>0.85</v>
      </c>
      <c r="AE70" s="11">
        <v>0.88</v>
      </c>
      <c r="AF70" s="11">
        <v>0.84</v>
      </c>
      <c r="AG70" s="11">
        <v>0.8</v>
      </c>
      <c r="AH70" s="11">
        <v>0.78</v>
      </c>
      <c r="AI70" s="11">
        <v>0.72</v>
      </c>
      <c r="AJ70" s="11">
        <v>0.75</v>
      </c>
      <c r="AK70" s="11">
        <v>0.78</v>
      </c>
      <c r="AL70" s="11">
        <v>0.63</v>
      </c>
      <c r="AM70" s="11">
        <v>0.8</v>
      </c>
      <c r="AN70" s="11">
        <v>0.71</v>
      </c>
      <c r="AO70" s="11">
        <v>0.83</v>
      </c>
      <c r="AP70" s="11">
        <v>0.69</v>
      </c>
      <c r="AQ70" s="11">
        <v>0.83</v>
      </c>
      <c r="AR70" s="11">
        <v>0.68</v>
      </c>
      <c r="AS70" s="11">
        <v>0.84</v>
      </c>
      <c r="AT70" s="11">
        <v>0.76</v>
      </c>
      <c r="AU70" s="11">
        <v>0.7</v>
      </c>
      <c r="AV70" s="11">
        <v>0.8</v>
      </c>
      <c r="AW70" s="11">
        <v>0.79</v>
      </c>
      <c r="AX70" s="11">
        <v>0.75</v>
      </c>
      <c r="AY70" s="11">
        <v>0.76</v>
      </c>
    </row>
    <row r="71" spans="1:51">
      <c r="A71" s="3"/>
    </row>
    <row r="72" spans="1:51">
      <c r="A72" s="3"/>
    </row>
    <row r="73" spans="1:51">
      <c r="A73" s="2" t="s">
        <v>108</v>
      </c>
    </row>
    <row r="74" spans="1:51">
      <c r="A74" s="3"/>
    </row>
    <row r="75" spans="1:51" s="10" customFormat="1" ht="29.25" customHeight="1">
      <c r="A75" s="9"/>
      <c r="C75" s="7" t="s">
        <v>39</v>
      </c>
      <c r="D75" s="14" t="s">
        <v>15</v>
      </c>
      <c r="E75" s="15"/>
      <c r="F75" s="15"/>
      <c r="G75" s="15"/>
      <c r="H75" s="14" t="s">
        <v>16</v>
      </c>
      <c r="I75" s="15"/>
      <c r="J75" s="14" t="s">
        <v>17</v>
      </c>
      <c r="K75" s="15"/>
      <c r="L75" s="15"/>
      <c r="M75" s="15"/>
      <c r="N75" s="15"/>
      <c r="O75" s="14" t="s">
        <v>40</v>
      </c>
      <c r="P75" s="15"/>
      <c r="Q75" s="14" t="s">
        <v>19</v>
      </c>
      <c r="R75" s="15"/>
      <c r="S75" s="14" t="s">
        <v>41</v>
      </c>
      <c r="T75" s="15"/>
      <c r="U75" s="14" t="s">
        <v>42</v>
      </c>
      <c r="V75" s="15"/>
      <c r="W75" s="15"/>
      <c r="X75" s="15"/>
      <c r="Y75" s="14" t="s">
        <v>22</v>
      </c>
      <c r="Z75" s="15"/>
      <c r="AA75" s="15"/>
      <c r="AB75" s="15"/>
      <c r="AC75" s="15"/>
      <c r="AD75" s="15"/>
      <c r="AE75" s="15"/>
      <c r="AF75" s="15"/>
      <c r="AG75" s="14" t="s">
        <v>23</v>
      </c>
      <c r="AH75" s="15"/>
      <c r="AI75" s="15"/>
      <c r="AJ75" s="14" t="s">
        <v>24</v>
      </c>
      <c r="AK75" s="15"/>
      <c r="AL75" s="14" t="s">
        <v>25</v>
      </c>
      <c r="AM75" s="15"/>
      <c r="AN75" s="15"/>
      <c r="AO75" s="15"/>
      <c r="AP75" s="15"/>
      <c r="AQ75" s="15"/>
      <c r="AR75" s="15"/>
      <c r="AS75" s="14" t="s">
        <v>26</v>
      </c>
      <c r="AT75" s="15"/>
      <c r="AU75" s="14" t="s">
        <v>43</v>
      </c>
      <c r="AV75" s="15"/>
      <c r="AW75" s="14" t="s">
        <v>44</v>
      </c>
      <c r="AX75" s="15"/>
      <c r="AY75" s="15"/>
    </row>
    <row r="76" spans="1:51" s="7" customFormat="1" ht="32.25" customHeight="1">
      <c r="A76" s="6"/>
      <c r="D76" s="8" t="s">
        <v>45</v>
      </c>
      <c r="E76" s="8" t="s">
        <v>46</v>
      </c>
      <c r="F76" s="8" t="s">
        <v>47</v>
      </c>
      <c r="G76" s="8" t="s">
        <v>48</v>
      </c>
      <c r="H76" s="8" t="s">
        <v>49</v>
      </c>
      <c r="I76" s="8" t="s">
        <v>50</v>
      </c>
      <c r="J76" s="8" t="s">
        <v>51</v>
      </c>
      <c r="K76" s="8" t="s">
        <v>52</v>
      </c>
      <c r="L76" s="8" t="s">
        <v>53</v>
      </c>
      <c r="M76" s="8" t="s">
        <v>54</v>
      </c>
      <c r="N76" s="8" t="s">
        <v>55</v>
      </c>
      <c r="O76" s="8" t="s">
        <v>56</v>
      </c>
      <c r="P76" s="8" t="s">
        <v>57</v>
      </c>
      <c r="Q76" s="8" t="s">
        <v>56</v>
      </c>
      <c r="R76" s="8" t="s">
        <v>57</v>
      </c>
      <c r="S76" s="8" t="s">
        <v>56</v>
      </c>
      <c r="T76" s="8" t="s">
        <v>57</v>
      </c>
      <c r="U76" s="8" t="s">
        <v>58</v>
      </c>
      <c r="V76" s="8" t="s">
        <v>59</v>
      </c>
      <c r="W76" s="8" t="s">
        <v>60</v>
      </c>
      <c r="X76" s="8" t="s">
        <v>61</v>
      </c>
      <c r="Y76" s="8" t="s">
        <v>62</v>
      </c>
      <c r="Z76" s="8" t="s">
        <v>63</v>
      </c>
      <c r="AA76" s="8" t="s">
        <v>64</v>
      </c>
      <c r="AB76" s="8" t="s">
        <v>65</v>
      </c>
      <c r="AC76" s="8" t="s">
        <v>66</v>
      </c>
      <c r="AD76" s="8" t="s">
        <v>67</v>
      </c>
      <c r="AE76" s="8" t="s">
        <v>68</v>
      </c>
      <c r="AF76" s="8" t="s">
        <v>69</v>
      </c>
      <c r="AG76" s="8" t="s">
        <v>70</v>
      </c>
      <c r="AH76" s="8" t="s">
        <v>71</v>
      </c>
      <c r="AI76" s="8" t="s">
        <v>72</v>
      </c>
      <c r="AJ76" s="8" t="s">
        <v>73</v>
      </c>
      <c r="AK76" s="8" t="s">
        <v>74</v>
      </c>
      <c r="AL76" s="8" t="s">
        <v>75</v>
      </c>
      <c r="AM76" s="8" t="s">
        <v>76</v>
      </c>
      <c r="AN76" s="8" t="s">
        <v>77</v>
      </c>
      <c r="AO76" s="8" t="s">
        <v>78</v>
      </c>
      <c r="AP76" s="8" t="s">
        <v>79</v>
      </c>
      <c r="AQ76" s="8" t="s">
        <v>80</v>
      </c>
      <c r="AR76" s="8" t="s">
        <v>81</v>
      </c>
      <c r="AS76" s="8" t="s">
        <v>82</v>
      </c>
      <c r="AT76" s="8" t="s">
        <v>57</v>
      </c>
      <c r="AU76" s="8" t="s">
        <v>56</v>
      </c>
      <c r="AV76" s="8" t="s">
        <v>57</v>
      </c>
      <c r="AW76" s="8" t="s">
        <v>83</v>
      </c>
      <c r="AX76" s="8" t="s">
        <v>84</v>
      </c>
      <c r="AY76" s="8" t="s">
        <v>85</v>
      </c>
    </row>
    <row r="77" spans="1:51">
      <c r="A77" s="3" t="s">
        <v>86</v>
      </c>
      <c r="C77" s="4">
        <v>3315</v>
      </c>
      <c r="D77" s="4">
        <v>2189</v>
      </c>
      <c r="E77" s="4">
        <v>790</v>
      </c>
      <c r="F77" s="4">
        <v>196</v>
      </c>
      <c r="G77" s="4">
        <v>140</v>
      </c>
      <c r="H77" s="4">
        <v>1558</v>
      </c>
      <c r="I77" s="4">
        <v>1757</v>
      </c>
      <c r="J77" s="4">
        <v>1318</v>
      </c>
      <c r="K77" s="4">
        <v>1919</v>
      </c>
      <c r="L77" s="4">
        <v>321</v>
      </c>
      <c r="M77" s="4">
        <v>85</v>
      </c>
      <c r="N77" s="4">
        <v>179</v>
      </c>
      <c r="O77" s="4">
        <v>774</v>
      </c>
      <c r="P77" s="4">
        <v>2541</v>
      </c>
      <c r="Q77" s="4">
        <v>1183</v>
      </c>
      <c r="R77" s="4">
        <v>2132</v>
      </c>
      <c r="S77" s="4">
        <v>1635</v>
      </c>
      <c r="T77" s="4">
        <v>1629</v>
      </c>
      <c r="U77" s="4">
        <v>373</v>
      </c>
      <c r="V77" s="4">
        <v>385</v>
      </c>
      <c r="W77" s="4">
        <v>1153</v>
      </c>
      <c r="X77" s="4">
        <v>1397</v>
      </c>
      <c r="Y77" s="4">
        <v>704</v>
      </c>
      <c r="Z77" s="4">
        <v>615</v>
      </c>
      <c r="AA77" s="4">
        <v>348</v>
      </c>
      <c r="AB77" s="4">
        <v>766</v>
      </c>
      <c r="AC77" s="4">
        <v>2433</v>
      </c>
      <c r="AD77" s="4">
        <v>172</v>
      </c>
      <c r="AE77" s="4">
        <v>326</v>
      </c>
      <c r="AF77" s="4">
        <v>103</v>
      </c>
      <c r="AG77" s="4">
        <v>888</v>
      </c>
      <c r="AH77" s="4">
        <v>1525</v>
      </c>
      <c r="AI77" s="4">
        <v>784</v>
      </c>
      <c r="AJ77" s="4">
        <v>1081</v>
      </c>
      <c r="AK77" s="4">
        <v>2084</v>
      </c>
      <c r="AL77" s="4">
        <v>784</v>
      </c>
      <c r="AM77" s="4">
        <v>140</v>
      </c>
      <c r="AN77" s="4">
        <v>20</v>
      </c>
      <c r="AO77" s="4">
        <v>2059</v>
      </c>
      <c r="AP77" s="4">
        <v>33</v>
      </c>
      <c r="AQ77" s="4">
        <v>1819</v>
      </c>
      <c r="AR77" s="4">
        <v>1216</v>
      </c>
      <c r="AS77" s="4">
        <v>198</v>
      </c>
      <c r="AT77" s="4">
        <v>2919</v>
      </c>
      <c r="AU77" s="4">
        <v>1158</v>
      </c>
      <c r="AV77" s="4">
        <v>2157</v>
      </c>
      <c r="AW77" s="4">
        <v>1548</v>
      </c>
      <c r="AX77" s="4">
        <v>502</v>
      </c>
      <c r="AY77" s="4">
        <v>819</v>
      </c>
    </row>
    <row r="78" spans="1:51">
      <c r="A78" s="3"/>
    </row>
    <row r="79" spans="1:51">
      <c r="A79" s="3" t="s">
        <v>109</v>
      </c>
      <c r="B79" t="s">
        <v>110</v>
      </c>
      <c r="C79" s="4">
        <v>1282</v>
      </c>
      <c r="D79" s="4">
        <v>891</v>
      </c>
      <c r="E79" s="4">
        <v>320</v>
      </c>
      <c r="F79" s="4">
        <v>41</v>
      </c>
      <c r="G79" s="4">
        <v>30</v>
      </c>
      <c r="H79" s="4">
        <v>541</v>
      </c>
      <c r="I79" s="4">
        <v>741</v>
      </c>
      <c r="J79" s="4">
        <v>1282</v>
      </c>
      <c r="K79" s="4">
        <v>209</v>
      </c>
      <c r="L79" s="4">
        <v>121</v>
      </c>
      <c r="M79" s="4">
        <v>42</v>
      </c>
      <c r="N79" s="4">
        <v>59</v>
      </c>
      <c r="O79" s="4">
        <v>453</v>
      </c>
      <c r="P79" s="4">
        <v>829</v>
      </c>
      <c r="Q79" s="4">
        <v>494</v>
      </c>
      <c r="R79" s="4">
        <v>788</v>
      </c>
      <c r="S79" s="4">
        <v>684</v>
      </c>
      <c r="T79" s="4">
        <v>582</v>
      </c>
      <c r="U79" s="4">
        <v>76</v>
      </c>
      <c r="V79" s="4">
        <v>82</v>
      </c>
      <c r="W79" s="4">
        <v>416</v>
      </c>
      <c r="X79" s="4">
        <v>706</v>
      </c>
      <c r="Y79" s="4">
        <v>250</v>
      </c>
      <c r="Z79" s="4">
        <v>244</v>
      </c>
      <c r="AA79" s="4">
        <v>126</v>
      </c>
      <c r="AB79" s="4">
        <v>313</v>
      </c>
      <c r="AC79" s="4">
        <v>933</v>
      </c>
      <c r="AD79" s="4">
        <v>68</v>
      </c>
      <c r="AE79" s="4">
        <v>107</v>
      </c>
      <c r="AF79" s="4">
        <v>48</v>
      </c>
      <c r="AG79" s="4">
        <v>226</v>
      </c>
      <c r="AH79" s="4">
        <v>576</v>
      </c>
      <c r="AI79" s="4">
        <v>425</v>
      </c>
      <c r="AJ79" s="4">
        <v>441</v>
      </c>
      <c r="AK79" s="4">
        <v>777</v>
      </c>
      <c r="AL79" s="4">
        <v>242</v>
      </c>
      <c r="AM79" s="4">
        <v>33</v>
      </c>
      <c r="AN79" s="4">
        <v>8</v>
      </c>
      <c r="AO79" s="4">
        <v>875</v>
      </c>
      <c r="AP79" s="4">
        <v>9</v>
      </c>
      <c r="AQ79" s="4">
        <v>777</v>
      </c>
      <c r="AR79" s="4">
        <v>390</v>
      </c>
      <c r="AS79" s="4">
        <v>65</v>
      </c>
      <c r="AT79" s="4">
        <v>1139</v>
      </c>
      <c r="AU79" s="4">
        <v>374</v>
      </c>
      <c r="AV79" s="4">
        <v>908</v>
      </c>
      <c r="AW79" s="4">
        <v>626</v>
      </c>
      <c r="AX79" s="4">
        <v>182</v>
      </c>
      <c r="AY79" s="4">
        <v>293</v>
      </c>
    </row>
    <row r="80" spans="1:51">
      <c r="A80" s="3"/>
      <c r="C80" s="11">
        <v>0.39</v>
      </c>
      <c r="D80" s="11">
        <v>0.41</v>
      </c>
      <c r="E80" s="11">
        <v>0.4</v>
      </c>
      <c r="F80" s="11">
        <v>0.21</v>
      </c>
      <c r="G80" s="11">
        <v>0.22</v>
      </c>
      <c r="H80" s="11">
        <v>0.35</v>
      </c>
      <c r="I80" s="11">
        <v>0.42</v>
      </c>
      <c r="J80" s="11">
        <v>0.97</v>
      </c>
      <c r="K80" s="11">
        <v>0.11</v>
      </c>
      <c r="L80" s="11">
        <v>0.38</v>
      </c>
      <c r="M80" s="11">
        <v>0.5</v>
      </c>
      <c r="N80" s="11">
        <v>0.33</v>
      </c>
      <c r="O80" s="11">
        <v>0.57999999999999996</v>
      </c>
      <c r="P80" s="11">
        <v>0.33</v>
      </c>
      <c r="Q80" s="11">
        <v>0.42</v>
      </c>
      <c r="R80" s="11">
        <v>0.37</v>
      </c>
      <c r="S80" s="11">
        <v>0.42</v>
      </c>
      <c r="T80" s="11">
        <v>0.36</v>
      </c>
      <c r="U80" s="11">
        <v>0.2</v>
      </c>
      <c r="V80" s="11">
        <v>0.21</v>
      </c>
      <c r="W80" s="11">
        <v>0.36</v>
      </c>
      <c r="X80" s="11">
        <v>0.51</v>
      </c>
      <c r="Y80" s="11">
        <v>0.35</v>
      </c>
      <c r="Z80" s="11">
        <v>0.4</v>
      </c>
      <c r="AA80" s="11">
        <v>0.36</v>
      </c>
      <c r="AB80" s="11">
        <v>0.41</v>
      </c>
      <c r="AC80" s="11">
        <v>0.38</v>
      </c>
      <c r="AD80" s="11">
        <v>0.4</v>
      </c>
      <c r="AE80" s="11">
        <v>0.33</v>
      </c>
      <c r="AF80" s="11">
        <v>0.47</v>
      </c>
      <c r="AG80" s="11">
        <v>0.25</v>
      </c>
      <c r="AH80" s="11">
        <v>0.38</v>
      </c>
      <c r="AI80" s="11">
        <v>0.54</v>
      </c>
      <c r="AJ80" s="11">
        <v>0.41</v>
      </c>
      <c r="AK80" s="11">
        <v>0.37</v>
      </c>
      <c r="AL80" s="11">
        <v>0.31</v>
      </c>
      <c r="AM80" s="11">
        <v>0.24</v>
      </c>
      <c r="AN80" s="11">
        <v>0.43</v>
      </c>
      <c r="AO80" s="11">
        <v>0.42</v>
      </c>
      <c r="AP80" s="11">
        <v>0.28000000000000003</v>
      </c>
      <c r="AQ80" s="11">
        <v>0.43</v>
      </c>
      <c r="AR80" s="11">
        <v>0.32</v>
      </c>
      <c r="AS80" s="11">
        <v>0.33</v>
      </c>
      <c r="AT80" s="11">
        <v>0.39</v>
      </c>
      <c r="AU80" s="11">
        <v>0.32</v>
      </c>
      <c r="AV80" s="11">
        <v>0.42</v>
      </c>
      <c r="AW80" s="11">
        <v>0.4</v>
      </c>
      <c r="AX80" s="11">
        <v>0.36</v>
      </c>
      <c r="AY80" s="11">
        <v>0.36</v>
      </c>
    </row>
    <row r="81" spans="1:51">
      <c r="A81" s="3"/>
      <c r="B81" t="s">
        <v>111</v>
      </c>
      <c r="C81" s="4">
        <v>82</v>
      </c>
      <c r="D81" s="4">
        <v>73</v>
      </c>
      <c r="E81" s="4">
        <v>9</v>
      </c>
      <c r="F81" s="4" t="s">
        <v>14</v>
      </c>
      <c r="G81" s="4" t="s">
        <v>14</v>
      </c>
      <c r="H81" s="4">
        <v>54</v>
      </c>
      <c r="I81" s="4">
        <v>28</v>
      </c>
      <c r="J81" s="4">
        <v>82</v>
      </c>
      <c r="K81" s="4">
        <v>26</v>
      </c>
      <c r="L81" s="4">
        <v>9</v>
      </c>
      <c r="M81" s="4">
        <v>13</v>
      </c>
      <c r="N81" s="4">
        <v>6</v>
      </c>
      <c r="O81" s="4">
        <v>44</v>
      </c>
      <c r="P81" s="4">
        <v>38</v>
      </c>
      <c r="Q81" s="4">
        <v>47</v>
      </c>
      <c r="R81" s="4">
        <v>35</v>
      </c>
      <c r="S81" s="4">
        <v>51</v>
      </c>
      <c r="T81" s="4">
        <v>31</v>
      </c>
      <c r="U81" s="4">
        <v>1</v>
      </c>
      <c r="V81" s="4">
        <v>2</v>
      </c>
      <c r="W81" s="4">
        <v>31</v>
      </c>
      <c r="X81" s="4">
        <v>48</v>
      </c>
      <c r="Y81" s="4">
        <v>16</v>
      </c>
      <c r="Z81" s="4">
        <v>14</v>
      </c>
      <c r="AA81" s="4">
        <v>10</v>
      </c>
      <c r="AB81" s="4">
        <v>15</v>
      </c>
      <c r="AC81" s="4">
        <v>56</v>
      </c>
      <c r="AD81" s="4">
        <v>3</v>
      </c>
      <c r="AE81" s="4">
        <v>4</v>
      </c>
      <c r="AF81" s="4">
        <v>9</v>
      </c>
      <c r="AG81" s="4">
        <v>14</v>
      </c>
      <c r="AH81" s="4">
        <v>29</v>
      </c>
      <c r="AI81" s="4">
        <v>32</v>
      </c>
      <c r="AJ81" s="4">
        <v>40</v>
      </c>
      <c r="AK81" s="4">
        <v>35</v>
      </c>
      <c r="AL81" s="4">
        <v>20</v>
      </c>
      <c r="AM81" s="4">
        <v>4</v>
      </c>
      <c r="AN81" s="4" t="s">
        <v>14</v>
      </c>
      <c r="AO81" s="4">
        <v>48</v>
      </c>
      <c r="AP81" s="4" t="s">
        <v>14</v>
      </c>
      <c r="AQ81" s="4">
        <v>38</v>
      </c>
      <c r="AR81" s="4">
        <v>33</v>
      </c>
      <c r="AS81" s="4">
        <v>3</v>
      </c>
      <c r="AT81" s="4">
        <v>73</v>
      </c>
      <c r="AU81" s="4">
        <v>35</v>
      </c>
      <c r="AV81" s="4">
        <v>47</v>
      </c>
      <c r="AW81" s="4">
        <v>43</v>
      </c>
      <c r="AX81" s="4">
        <v>9</v>
      </c>
      <c r="AY81" s="4">
        <v>14</v>
      </c>
    </row>
    <row r="82" spans="1:51">
      <c r="A82" s="3"/>
      <c r="C82" s="11">
        <v>0.02</v>
      </c>
      <c r="D82" s="11">
        <v>0.03</v>
      </c>
      <c r="E82" s="11">
        <v>0.01</v>
      </c>
      <c r="F82" s="4" t="s">
        <v>14</v>
      </c>
      <c r="G82" s="4" t="s">
        <v>14</v>
      </c>
      <c r="H82" s="11">
        <v>0.03</v>
      </c>
      <c r="I82" s="11">
        <v>0.02</v>
      </c>
      <c r="J82" s="11">
        <v>0.06</v>
      </c>
      <c r="K82" s="11">
        <v>0.01</v>
      </c>
      <c r="L82" s="11">
        <v>0.03</v>
      </c>
      <c r="M82" s="11">
        <v>0.16</v>
      </c>
      <c r="N82" s="11">
        <v>0.03</v>
      </c>
      <c r="O82" s="11">
        <v>0.06</v>
      </c>
      <c r="P82" s="11">
        <v>0.01</v>
      </c>
      <c r="Q82" s="11">
        <v>0.04</v>
      </c>
      <c r="R82" s="11">
        <v>0.02</v>
      </c>
      <c r="S82" s="11">
        <v>0.03</v>
      </c>
      <c r="T82" s="11">
        <v>0.02</v>
      </c>
      <c r="U82" s="11">
        <v>0</v>
      </c>
      <c r="V82" s="11">
        <v>0</v>
      </c>
      <c r="W82" s="11">
        <v>0.03</v>
      </c>
      <c r="X82" s="11">
        <v>0.03</v>
      </c>
      <c r="Y82" s="11">
        <v>0.02</v>
      </c>
      <c r="Z82" s="11">
        <v>0.02</v>
      </c>
      <c r="AA82" s="11">
        <v>0.03</v>
      </c>
      <c r="AB82" s="11">
        <v>0.02</v>
      </c>
      <c r="AC82" s="11">
        <v>0.02</v>
      </c>
      <c r="AD82" s="11">
        <v>0.02</v>
      </c>
      <c r="AE82" s="11">
        <v>0.01</v>
      </c>
      <c r="AF82" s="11">
        <v>0.08</v>
      </c>
      <c r="AG82" s="11">
        <v>0.02</v>
      </c>
      <c r="AH82" s="11">
        <v>0.02</v>
      </c>
      <c r="AI82" s="11">
        <v>0.04</v>
      </c>
      <c r="AJ82" s="11">
        <v>0.04</v>
      </c>
      <c r="AK82" s="11">
        <v>0.02</v>
      </c>
      <c r="AL82" s="11">
        <v>0.03</v>
      </c>
      <c r="AM82" s="11">
        <v>0.03</v>
      </c>
      <c r="AN82" s="4" t="s">
        <v>14</v>
      </c>
      <c r="AO82" s="11">
        <v>0.02</v>
      </c>
      <c r="AP82" s="4" t="s">
        <v>14</v>
      </c>
      <c r="AQ82" s="11">
        <v>0.02</v>
      </c>
      <c r="AR82" s="11">
        <v>0.03</v>
      </c>
      <c r="AS82" s="11">
        <v>0.01</v>
      </c>
      <c r="AT82" s="11">
        <v>0.03</v>
      </c>
      <c r="AU82" s="11">
        <v>0.03</v>
      </c>
      <c r="AV82" s="11">
        <v>0.02</v>
      </c>
      <c r="AW82" s="11">
        <v>0.03</v>
      </c>
      <c r="AX82" s="11">
        <v>0.02</v>
      </c>
      <c r="AY82" s="11">
        <v>0.02</v>
      </c>
    </row>
    <row r="83" spans="1:51">
      <c r="A83" s="3"/>
      <c r="B83" t="s">
        <v>112</v>
      </c>
      <c r="C83" s="4">
        <v>1722</v>
      </c>
      <c r="D83" s="4">
        <v>1084</v>
      </c>
      <c r="E83" s="4">
        <v>390</v>
      </c>
      <c r="F83" s="4">
        <v>141</v>
      </c>
      <c r="G83" s="4">
        <v>107</v>
      </c>
      <c r="H83" s="4">
        <v>876</v>
      </c>
      <c r="I83" s="4">
        <v>846</v>
      </c>
      <c r="J83" s="4">
        <v>186</v>
      </c>
      <c r="K83" s="4">
        <v>1722</v>
      </c>
      <c r="L83" s="4">
        <v>65</v>
      </c>
      <c r="M83" s="4">
        <v>18</v>
      </c>
      <c r="N83" s="4">
        <v>52</v>
      </c>
      <c r="O83" s="4">
        <v>415</v>
      </c>
      <c r="P83" s="4">
        <v>1307</v>
      </c>
      <c r="Q83" s="4">
        <v>533</v>
      </c>
      <c r="R83" s="4">
        <v>1189</v>
      </c>
      <c r="S83" s="4">
        <v>858</v>
      </c>
      <c r="T83" s="4">
        <v>828</v>
      </c>
      <c r="U83" s="4">
        <v>277</v>
      </c>
      <c r="V83" s="4">
        <v>275</v>
      </c>
      <c r="W83" s="4">
        <v>671</v>
      </c>
      <c r="X83" s="4">
        <v>494</v>
      </c>
      <c r="Y83" s="4">
        <v>395</v>
      </c>
      <c r="Z83" s="4">
        <v>320</v>
      </c>
      <c r="AA83" s="4">
        <v>203</v>
      </c>
      <c r="AB83" s="4">
        <v>381</v>
      </c>
      <c r="AC83" s="4">
        <v>1299</v>
      </c>
      <c r="AD83" s="4">
        <v>89</v>
      </c>
      <c r="AE83" s="4">
        <v>171</v>
      </c>
      <c r="AF83" s="4">
        <v>36</v>
      </c>
      <c r="AG83" s="4">
        <v>615</v>
      </c>
      <c r="AH83" s="4">
        <v>799</v>
      </c>
      <c r="AI83" s="4">
        <v>250</v>
      </c>
      <c r="AJ83" s="4">
        <v>573</v>
      </c>
      <c r="AK83" s="4">
        <v>1075</v>
      </c>
      <c r="AL83" s="4">
        <v>528</v>
      </c>
      <c r="AM83" s="4">
        <v>100</v>
      </c>
      <c r="AN83" s="4">
        <v>11</v>
      </c>
      <c r="AO83" s="4">
        <v>918</v>
      </c>
      <c r="AP83" s="4">
        <v>22</v>
      </c>
      <c r="AQ83" s="4">
        <v>799</v>
      </c>
      <c r="AR83" s="4">
        <v>780</v>
      </c>
      <c r="AS83" s="4">
        <v>106</v>
      </c>
      <c r="AT83" s="4">
        <v>1518</v>
      </c>
      <c r="AU83" s="4">
        <v>702</v>
      </c>
      <c r="AV83" s="4">
        <v>1020</v>
      </c>
      <c r="AW83" s="4">
        <v>745</v>
      </c>
      <c r="AX83" s="4">
        <v>279</v>
      </c>
      <c r="AY83" s="4">
        <v>471</v>
      </c>
    </row>
    <row r="84" spans="1:51">
      <c r="A84" s="3"/>
      <c r="C84" s="11">
        <v>0.52</v>
      </c>
      <c r="D84" s="11">
        <v>0.5</v>
      </c>
      <c r="E84" s="11">
        <v>0.49</v>
      </c>
      <c r="F84" s="11">
        <v>0.72</v>
      </c>
      <c r="G84" s="11">
        <v>0.76</v>
      </c>
      <c r="H84" s="11">
        <v>0.56000000000000005</v>
      </c>
      <c r="I84" s="11">
        <v>0.48</v>
      </c>
      <c r="J84" s="11">
        <v>0.14000000000000001</v>
      </c>
      <c r="K84" s="11">
        <v>0.9</v>
      </c>
      <c r="L84" s="11">
        <v>0.2</v>
      </c>
      <c r="M84" s="11">
        <v>0.21</v>
      </c>
      <c r="N84" s="11">
        <v>0.28999999999999998</v>
      </c>
      <c r="O84" s="11">
        <v>0.54</v>
      </c>
      <c r="P84" s="11">
        <v>0.51</v>
      </c>
      <c r="Q84" s="11">
        <v>0.45</v>
      </c>
      <c r="R84" s="11">
        <v>0.56000000000000005</v>
      </c>
      <c r="S84" s="11">
        <v>0.53</v>
      </c>
      <c r="T84" s="11">
        <v>0.51</v>
      </c>
      <c r="U84" s="11">
        <v>0.74</v>
      </c>
      <c r="V84" s="11">
        <v>0.72</v>
      </c>
      <c r="W84" s="11">
        <v>0.57999999999999996</v>
      </c>
      <c r="X84" s="11">
        <v>0.35</v>
      </c>
      <c r="Y84" s="11">
        <v>0.56000000000000005</v>
      </c>
      <c r="Z84" s="11">
        <v>0.52</v>
      </c>
      <c r="AA84" s="11">
        <v>0.57999999999999996</v>
      </c>
      <c r="AB84" s="11">
        <v>0.5</v>
      </c>
      <c r="AC84" s="11">
        <v>0.53</v>
      </c>
      <c r="AD84" s="11">
        <v>0.52</v>
      </c>
      <c r="AE84" s="11">
        <v>0.53</v>
      </c>
      <c r="AF84" s="11">
        <v>0.35</v>
      </c>
      <c r="AG84" s="11">
        <v>0.69</v>
      </c>
      <c r="AH84" s="11">
        <v>0.52</v>
      </c>
      <c r="AI84" s="11">
        <v>0.32</v>
      </c>
      <c r="AJ84" s="11">
        <v>0.53</v>
      </c>
      <c r="AK84" s="11">
        <v>0.52</v>
      </c>
      <c r="AL84" s="11">
        <v>0.67</v>
      </c>
      <c r="AM84" s="11">
        <v>0.72</v>
      </c>
      <c r="AN84" s="11">
        <v>0.56000000000000005</v>
      </c>
      <c r="AO84" s="11">
        <v>0.45</v>
      </c>
      <c r="AP84" s="11">
        <v>0.66</v>
      </c>
      <c r="AQ84" s="11">
        <v>0.44</v>
      </c>
      <c r="AR84" s="11">
        <v>0.64</v>
      </c>
      <c r="AS84" s="11">
        <v>0.54</v>
      </c>
      <c r="AT84" s="11">
        <v>0.52</v>
      </c>
      <c r="AU84" s="11">
        <v>0.61</v>
      </c>
      <c r="AV84" s="11">
        <v>0.47</v>
      </c>
      <c r="AW84" s="11">
        <v>0.48</v>
      </c>
      <c r="AX84" s="11">
        <v>0.56000000000000005</v>
      </c>
      <c r="AY84" s="11">
        <v>0.57999999999999996</v>
      </c>
    </row>
    <row r="85" spans="1:51">
      <c r="A85" s="3"/>
      <c r="B85" t="s">
        <v>113</v>
      </c>
      <c r="C85" s="4">
        <v>256</v>
      </c>
      <c r="D85" s="4">
        <v>197</v>
      </c>
      <c r="E85" s="4">
        <v>50</v>
      </c>
      <c r="F85" s="4">
        <v>6</v>
      </c>
      <c r="G85" s="4">
        <v>3</v>
      </c>
      <c r="H85" s="4">
        <v>121</v>
      </c>
      <c r="I85" s="4">
        <v>135</v>
      </c>
      <c r="J85" s="4">
        <v>76</v>
      </c>
      <c r="K85" s="4">
        <v>256</v>
      </c>
      <c r="L85" s="4">
        <v>13</v>
      </c>
      <c r="M85" s="4">
        <v>8</v>
      </c>
      <c r="N85" s="4">
        <v>9</v>
      </c>
      <c r="O85" s="4">
        <v>114</v>
      </c>
      <c r="P85" s="4">
        <v>142</v>
      </c>
      <c r="Q85" s="4">
        <v>106</v>
      </c>
      <c r="R85" s="4">
        <v>150</v>
      </c>
      <c r="S85" s="4">
        <v>145</v>
      </c>
      <c r="T85" s="4">
        <v>108</v>
      </c>
      <c r="U85" s="4">
        <v>19</v>
      </c>
      <c r="V85" s="4">
        <v>33</v>
      </c>
      <c r="W85" s="4">
        <v>111</v>
      </c>
      <c r="X85" s="4">
        <v>94</v>
      </c>
      <c r="Y85" s="4">
        <v>37</v>
      </c>
      <c r="Z85" s="4">
        <v>47</v>
      </c>
      <c r="AA85" s="4">
        <v>34</v>
      </c>
      <c r="AB85" s="4">
        <v>56</v>
      </c>
      <c r="AC85" s="4">
        <v>174</v>
      </c>
      <c r="AD85" s="4">
        <v>8</v>
      </c>
      <c r="AE85" s="4">
        <v>39</v>
      </c>
      <c r="AF85" s="4">
        <v>7</v>
      </c>
      <c r="AG85" s="4">
        <v>78</v>
      </c>
      <c r="AH85" s="4">
        <v>112</v>
      </c>
      <c r="AI85" s="4">
        <v>52</v>
      </c>
      <c r="AJ85" s="4">
        <v>80</v>
      </c>
      <c r="AK85" s="4">
        <v>159</v>
      </c>
      <c r="AL85" s="4">
        <v>88</v>
      </c>
      <c r="AM85" s="4">
        <v>7</v>
      </c>
      <c r="AN85" s="4">
        <v>1</v>
      </c>
      <c r="AO85" s="4">
        <v>124</v>
      </c>
      <c r="AP85" s="4">
        <v>6</v>
      </c>
      <c r="AQ85" s="4">
        <v>108</v>
      </c>
      <c r="AR85" s="4">
        <v>117</v>
      </c>
      <c r="AS85" s="4">
        <v>11</v>
      </c>
      <c r="AT85" s="4">
        <v>225</v>
      </c>
      <c r="AU85" s="4">
        <v>113</v>
      </c>
      <c r="AV85" s="4">
        <v>143</v>
      </c>
      <c r="AW85" s="4">
        <v>112</v>
      </c>
      <c r="AX85" s="4">
        <v>35</v>
      </c>
      <c r="AY85" s="4">
        <v>63</v>
      </c>
    </row>
    <row r="86" spans="1:51">
      <c r="A86" s="3"/>
      <c r="C86" s="11">
        <v>0.08</v>
      </c>
      <c r="D86" s="11">
        <v>0.09</v>
      </c>
      <c r="E86" s="11">
        <v>0.06</v>
      </c>
      <c r="F86" s="11">
        <v>0.03</v>
      </c>
      <c r="G86" s="11">
        <v>0.02</v>
      </c>
      <c r="H86" s="11">
        <v>0.08</v>
      </c>
      <c r="I86" s="11">
        <v>0.08</v>
      </c>
      <c r="J86" s="11">
        <v>0.06</v>
      </c>
      <c r="K86" s="11">
        <v>0.13</v>
      </c>
      <c r="L86" s="11">
        <v>0.04</v>
      </c>
      <c r="M86" s="11">
        <v>0.09</v>
      </c>
      <c r="N86" s="11">
        <v>0.05</v>
      </c>
      <c r="O86" s="11">
        <v>0.15</v>
      </c>
      <c r="P86" s="11">
        <v>0.06</v>
      </c>
      <c r="Q86" s="11">
        <v>0.09</v>
      </c>
      <c r="R86" s="11">
        <v>7.0000000000000007E-2</v>
      </c>
      <c r="S86" s="11">
        <v>0.09</v>
      </c>
      <c r="T86" s="11">
        <v>7.0000000000000007E-2</v>
      </c>
      <c r="U86" s="11">
        <v>0.05</v>
      </c>
      <c r="V86" s="11">
        <v>0.08</v>
      </c>
      <c r="W86" s="11">
        <v>0.1</v>
      </c>
      <c r="X86" s="11">
        <v>7.0000000000000007E-2</v>
      </c>
      <c r="Y86" s="11">
        <v>0.05</v>
      </c>
      <c r="Z86" s="11">
        <v>0.08</v>
      </c>
      <c r="AA86" s="11">
        <v>0.1</v>
      </c>
      <c r="AB86" s="11">
        <v>7.0000000000000007E-2</v>
      </c>
      <c r="AC86" s="11">
        <v>7.0000000000000007E-2</v>
      </c>
      <c r="AD86" s="11">
        <v>0.05</v>
      </c>
      <c r="AE86" s="11">
        <v>0.12</v>
      </c>
      <c r="AF86" s="11">
        <v>7.0000000000000007E-2</v>
      </c>
      <c r="AG86" s="11">
        <v>0.09</v>
      </c>
      <c r="AH86" s="11">
        <v>7.0000000000000007E-2</v>
      </c>
      <c r="AI86" s="11">
        <v>7.0000000000000007E-2</v>
      </c>
      <c r="AJ86" s="11">
        <v>7.0000000000000007E-2</v>
      </c>
      <c r="AK86" s="11">
        <v>0.08</v>
      </c>
      <c r="AL86" s="11">
        <v>0.11</v>
      </c>
      <c r="AM86" s="11">
        <v>0.05</v>
      </c>
      <c r="AN86" s="11">
        <v>0.05</v>
      </c>
      <c r="AO86" s="11">
        <v>0.06</v>
      </c>
      <c r="AP86" s="11">
        <v>0.17</v>
      </c>
      <c r="AQ86" s="11">
        <v>0.06</v>
      </c>
      <c r="AR86" s="11">
        <v>0.1</v>
      </c>
      <c r="AS86" s="11">
        <v>0.06</v>
      </c>
      <c r="AT86" s="11">
        <v>0.08</v>
      </c>
      <c r="AU86" s="11">
        <v>0.1</v>
      </c>
      <c r="AV86" s="11">
        <v>7.0000000000000007E-2</v>
      </c>
      <c r="AW86" s="11">
        <v>7.0000000000000007E-2</v>
      </c>
      <c r="AX86" s="11">
        <v>7.0000000000000007E-2</v>
      </c>
      <c r="AY86" s="11">
        <v>0.08</v>
      </c>
    </row>
    <row r="87" spans="1:51">
      <c r="A87" s="3"/>
      <c r="B87" t="s">
        <v>53</v>
      </c>
      <c r="C87" s="4">
        <v>321</v>
      </c>
      <c r="D87" s="4">
        <v>297</v>
      </c>
      <c r="E87" s="4">
        <v>19</v>
      </c>
      <c r="F87" s="4">
        <v>4</v>
      </c>
      <c r="G87" s="4" t="s">
        <v>14</v>
      </c>
      <c r="H87" s="4">
        <v>161</v>
      </c>
      <c r="I87" s="4">
        <v>160</v>
      </c>
      <c r="J87" s="4">
        <v>122</v>
      </c>
      <c r="K87" s="4">
        <v>72</v>
      </c>
      <c r="L87" s="4">
        <v>321</v>
      </c>
      <c r="M87" s="4">
        <v>8</v>
      </c>
      <c r="N87" s="4">
        <v>37</v>
      </c>
      <c r="O87" s="4">
        <v>101</v>
      </c>
      <c r="P87" s="4">
        <v>220</v>
      </c>
      <c r="Q87" s="4">
        <v>223</v>
      </c>
      <c r="R87" s="4">
        <v>98</v>
      </c>
      <c r="S87" s="4">
        <v>169</v>
      </c>
      <c r="T87" s="4">
        <v>149</v>
      </c>
      <c r="U87" s="4">
        <v>15</v>
      </c>
      <c r="V87" s="4">
        <v>14</v>
      </c>
      <c r="W87" s="4">
        <v>136</v>
      </c>
      <c r="X87" s="4">
        <v>154</v>
      </c>
      <c r="Y87" s="4">
        <v>74</v>
      </c>
      <c r="Z87" s="4">
        <v>63</v>
      </c>
      <c r="AA87" s="4">
        <v>40</v>
      </c>
      <c r="AB87" s="4">
        <v>72</v>
      </c>
      <c r="AC87" s="4">
        <v>249</v>
      </c>
      <c r="AD87" s="4">
        <v>9</v>
      </c>
      <c r="AE87" s="4">
        <v>30</v>
      </c>
      <c r="AF87" s="4">
        <v>11</v>
      </c>
      <c r="AG87" s="4">
        <v>75</v>
      </c>
      <c r="AH87" s="4">
        <v>168</v>
      </c>
      <c r="AI87" s="4">
        <v>66</v>
      </c>
      <c r="AJ87" s="4">
        <v>90</v>
      </c>
      <c r="AK87" s="4">
        <v>217</v>
      </c>
      <c r="AL87" s="4">
        <v>79</v>
      </c>
      <c r="AM87" s="4">
        <v>9</v>
      </c>
      <c r="AN87" s="4">
        <v>1</v>
      </c>
      <c r="AO87" s="4">
        <v>199</v>
      </c>
      <c r="AP87" s="4">
        <v>2</v>
      </c>
      <c r="AQ87" s="4">
        <v>174</v>
      </c>
      <c r="AR87" s="4">
        <v>116</v>
      </c>
      <c r="AS87" s="4">
        <v>19</v>
      </c>
      <c r="AT87" s="4">
        <v>277</v>
      </c>
      <c r="AU87" s="4">
        <v>129</v>
      </c>
      <c r="AV87" s="4">
        <v>192</v>
      </c>
      <c r="AW87" s="4">
        <v>169</v>
      </c>
      <c r="AX87" s="4">
        <v>47</v>
      </c>
      <c r="AY87" s="4">
        <v>64</v>
      </c>
    </row>
    <row r="88" spans="1:51">
      <c r="A88" s="3"/>
      <c r="C88" s="11">
        <v>0.1</v>
      </c>
      <c r="D88" s="11">
        <v>0.14000000000000001</v>
      </c>
      <c r="E88" s="11">
        <v>0.02</v>
      </c>
      <c r="F88" s="11">
        <v>0.02</v>
      </c>
      <c r="G88" s="4" t="s">
        <v>14</v>
      </c>
      <c r="H88" s="11">
        <v>0.1</v>
      </c>
      <c r="I88" s="11">
        <v>0.09</v>
      </c>
      <c r="J88" s="11">
        <v>0.09</v>
      </c>
      <c r="K88" s="11">
        <v>0.04</v>
      </c>
      <c r="L88" s="11">
        <v>1</v>
      </c>
      <c r="M88" s="11">
        <v>0.09</v>
      </c>
      <c r="N88" s="11">
        <v>0.21</v>
      </c>
      <c r="O88" s="11">
        <v>0.13</v>
      </c>
      <c r="P88" s="11">
        <v>0.09</v>
      </c>
      <c r="Q88" s="11">
        <v>0.19</v>
      </c>
      <c r="R88" s="11">
        <v>0.05</v>
      </c>
      <c r="S88" s="11">
        <v>0.1</v>
      </c>
      <c r="T88" s="11">
        <v>0.09</v>
      </c>
      <c r="U88" s="11">
        <v>0.04</v>
      </c>
      <c r="V88" s="11">
        <v>0.04</v>
      </c>
      <c r="W88" s="11">
        <v>0.12</v>
      </c>
      <c r="X88" s="11">
        <v>0.11</v>
      </c>
      <c r="Y88" s="11">
        <v>0.1</v>
      </c>
      <c r="Z88" s="11">
        <v>0.1</v>
      </c>
      <c r="AA88" s="11">
        <v>0.11</v>
      </c>
      <c r="AB88" s="11">
        <v>0.09</v>
      </c>
      <c r="AC88" s="11">
        <v>0.1</v>
      </c>
      <c r="AD88" s="11">
        <v>0.05</v>
      </c>
      <c r="AE88" s="11">
        <v>0.09</v>
      </c>
      <c r="AF88" s="11">
        <v>0.11</v>
      </c>
      <c r="AG88" s="11">
        <v>0.08</v>
      </c>
      <c r="AH88" s="11">
        <v>0.11</v>
      </c>
      <c r="AI88" s="11">
        <v>0.08</v>
      </c>
      <c r="AJ88" s="11">
        <v>0.08</v>
      </c>
      <c r="AK88" s="11">
        <v>0.1</v>
      </c>
      <c r="AL88" s="11">
        <v>0.1</v>
      </c>
      <c r="AM88" s="11">
        <v>0.06</v>
      </c>
      <c r="AN88" s="11">
        <v>0.05</v>
      </c>
      <c r="AO88" s="11">
        <v>0.1</v>
      </c>
      <c r="AP88" s="11">
        <v>0.06</v>
      </c>
      <c r="AQ88" s="11">
        <v>0.1</v>
      </c>
      <c r="AR88" s="11">
        <v>0.1</v>
      </c>
      <c r="AS88" s="11">
        <v>0.1</v>
      </c>
      <c r="AT88" s="11">
        <v>0.09</v>
      </c>
      <c r="AU88" s="11">
        <v>0.11</v>
      </c>
      <c r="AV88" s="11">
        <v>0.09</v>
      </c>
      <c r="AW88" s="11">
        <v>0.11</v>
      </c>
      <c r="AX88" s="11">
        <v>0.09</v>
      </c>
      <c r="AY88" s="11">
        <v>0.08</v>
      </c>
    </row>
    <row r="89" spans="1:51">
      <c r="A89" s="3"/>
      <c r="B89" t="s">
        <v>54</v>
      </c>
      <c r="C89" s="4">
        <v>85</v>
      </c>
      <c r="D89" s="4">
        <v>75</v>
      </c>
      <c r="E89" s="4">
        <v>8</v>
      </c>
      <c r="F89" s="4">
        <v>2</v>
      </c>
      <c r="G89" s="4" t="s">
        <v>14</v>
      </c>
      <c r="H89" s="4">
        <v>48</v>
      </c>
      <c r="I89" s="4">
        <v>37</v>
      </c>
      <c r="J89" s="4">
        <v>45</v>
      </c>
      <c r="K89" s="4">
        <v>20</v>
      </c>
      <c r="L89" s="4">
        <v>8</v>
      </c>
      <c r="M89" s="4">
        <v>85</v>
      </c>
      <c r="N89" s="4">
        <v>3</v>
      </c>
      <c r="O89" s="4">
        <v>39</v>
      </c>
      <c r="P89" s="4">
        <v>46</v>
      </c>
      <c r="Q89" s="4">
        <v>32</v>
      </c>
      <c r="R89" s="4">
        <v>53</v>
      </c>
      <c r="S89" s="4">
        <v>39</v>
      </c>
      <c r="T89" s="4">
        <v>44</v>
      </c>
      <c r="U89" s="4">
        <v>5</v>
      </c>
      <c r="V89" s="4">
        <v>7</v>
      </c>
      <c r="W89" s="4">
        <v>29</v>
      </c>
      <c r="X89" s="4">
        <v>44</v>
      </c>
      <c r="Y89" s="4">
        <v>23</v>
      </c>
      <c r="Z89" s="4">
        <v>12</v>
      </c>
      <c r="AA89" s="4">
        <v>13</v>
      </c>
      <c r="AB89" s="4">
        <v>11</v>
      </c>
      <c r="AC89" s="4">
        <v>59</v>
      </c>
      <c r="AD89" s="4">
        <v>8</v>
      </c>
      <c r="AE89" s="4">
        <v>5</v>
      </c>
      <c r="AF89" s="4">
        <v>3</v>
      </c>
      <c r="AG89" s="4">
        <v>19</v>
      </c>
      <c r="AH89" s="4">
        <v>35</v>
      </c>
      <c r="AI89" s="4">
        <v>25</v>
      </c>
      <c r="AJ89" s="4">
        <v>37</v>
      </c>
      <c r="AK89" s="4">
        <v>42</v>
      </c>
      <c r="AL89" s="4">
        <v>21</v>
      </c>
      <c r="AM89" s="4">
        <v>1</v>
      </c>
      <c r="AN89" s="4" t="s">
        <v>14</v>
      </c>
      <c r="AO89" s="4">
        <v>54</v>
      </c>
      <c r="AP89" s="4" t="s">
        <v>14</v>
      </c>
      <c r="AQ89" s="4">
        <v>48</v>
      </c>
      <c r="AR89" s="4">
        <v>29</v>
      </c>
      <c r="AS89" s="4">
        <v>3</v>
      </c>
      <c r="AT89" s="4">
        <v>73</v>
      </c>
      <c r="AU89" s="4">
        <v>38</v>
      </c>
      <c r="AV89" s="4">
        <v>47</v>
      </c>
      <c r="AW89" s="4">
        <v>37</v>
      </c>
      <c r="AX89" s="4">
        <v>18</v>
      </c>
      <c r="AY89" s="4">
        <v>17</v>
      </c>
    </row>
    <row r="90" spans="1:51">
      <c r="A90" s="3"/>
      <c r="C90" s="11">
        <v>0.03</v>
      </c>
      <c r="D90" s="11">
        <v>0.03</v>
      </c>
      <c r="E90" s="11">
        <v>0.01</v>
      </c>
      <c r="F90" s="11">
        <v>0.01</v>
      </c>
      <c r="G90" s="4" t="s">
        <v>14</v>
      </c>
      <c r="H90" s="11">
        <v>0.03</v>
      </c>
      <c r="I90" s="11">
        <v>0.02</v>
      </c>
      <c r="J90" s="11">
        <v>0.03</v>
      </c>
      <c r="K90" s="11">
        <v>0.01</v>
      </c>
      <c r="L90" s="11">
        <v>0.02</v>
      </c>
      <c r="M90" s="11">
        <v>1</v>
      </c>
      <c r="N90" s="11">
        <v>0.02</v>
      </c>
      <c r="O90" s="11">
        <v>0.05</v>
      </c>
      <c r="P90" s="11">
        <v>0.02</v>
      </c>
      <c r="Q90" s="11">
        <v>0.03</v>
      </c>
      <c r="R90" s="11">
        <v>0.03</v>
      </c>
      <c r="S90" s="11">
        <v>0.02</v>
      </c>
      <c r="T90" s="11">
        <v>0.03</v>
      </c>
      <c r="U90" s="11">
        <v>0.01</v>
      </c>
      <c r="V90" s="11">
        <v>0.02</v>
      </c>
      <c r="W90" s="11">
        <v>0.03</v>
      </c>
      <c r="X90" s="11">
        <v>0.03</v>
      </c>
      <c r="Y90" s="11">
        <v>0.03</v>
      </c>
      <c r="Z90" s="11">
        <v>0.02</v>
      </c>
      <c r="AA90" s="11">
        <v>0.04</v>
      </c>
      <c r="AB90" s="11">
        <v>0.01</v>
      </c>
      <c r="AC90" s="11">
        <v>0.02</v>
      </c>
      <c r="AD90" s="11">
        <v>0.05</v>
      </c>
      <c r="AE90" s="11">
        <v>0.02</v>
      </c>
      <c r="AF90" s="11">
        <v>0.03</v>
      </c>
      <c r="AG90" s="11">
        <v>0.02</v>
      </c>
      <c r="AH90" s="11">
        <v>0.02</v>
      </c>
      <c r="AI90" s="11">
        <v>0.03</v>
      </c>
      <c r="AJ90" s="11">
        <v>0.03</v>
      </c>
      <c r="AK90" s="11">
        <v>0.02</v>
      </c>
      <c r="AL90" s="11">
        <v>0.03</v>
      </c>
      <c r="AM90" s="11">
        <v>0.01</v>
      </c>
      <c r="AN90" s="4" t="s">
        <v>14</v>
      </c>
      <c r="AO90" s="11">
        <v>0.03</v>
      </c>
      <c r="AP90" s="4" t="s">
        <v>14</v>
      </c>
      <c r="AQ90" s="11">
        <v>0.03</v>
      </c>
      <c r="AR90" s="11">
        <v>0.02</v>
      </c>
      <c r="AS90" s="11">
        <v>0.01</v>
      </c>
      <c r="AT90" s="11">
        <v>0.02</v>
      </c>
      <c r="AU90" s="11">
        <v>0.03</v>
      </c>
      <c r="AV90" s="11">
        <v>0.02</v>
      </c>
      <c r="AW90" s="11">
        <v>0.02</v>
      </c>
      <c r="AX90" s="11">
        <v>0.03</v>
      </c>
      <c r="AY90" s="11">
        <v>0.02</v>
      </c>
    </row>
    <row r="91" spans="1:51">
      <c r="A91" s="3"/>
      <c r="B91" t="s">
        <v>55</v>
      </c>
      <c r="C91" s="4">
        <v>179</v>
      </c>
      <c r="D91" s="4">
        <v>142</v>
      </c>
      <c r="E91" s="4">
        <v>33</v>
      </c>
      <c r="F91" s="4">
        <v>4</v>
      </c>
      <c r="G91" s="4" t="s">
        <v>14</v>
      </c>
      <c r="H91" s="4">
        <v>118</v>
      </c>
      <c r="I91" s="4">
        <v>60</v>
      </c>
      <c r="J91" s="4">
        <v>60</v>
      </c>
      <c r="K91" s="4">
        <v>57</v>
      </c>
      <c r="L91" s="4">
        <v>37</v>
      </c>
      <c r="M91" s="4">
        <v>3</v>
      </c>
      <c r="N91" s="4">
        <v>179</v>
      </c>
      <c r="O91" s="4">
        <v>61</v>
      </c>
      <c r="P91" s="4">
        <v>117</v>
      </c>
      <c r="Q91" s="4">
        <v>117</v>
      </c>
      <c r="R91" s="4">
        <v>62</v>
      </c>
      <c r="S91" s="4">
        <v>77</v>
      </c>
      <c r="T91" s="4">
        <v>101</v>
      </c>
      <c r="U91" s="4">
        <v>8</v>
      </c>
      <c r="V91" s="4">
        <v>5</v>
      </c>
      <c r="W91" s="4">
        <v>72</v>
      </c>
      <c r="X91" s="4">
        <v>94</v>
      </c>
      <c r="Y91" s="4">
        <v>42</v>
      </c>
      <c r="Z91" s="4">
        <v>35</v>
      </c>
      <c r="AA91" s="4">
        <v>11</v>
      </c>
      <c r="AB91" s="4">
        <v>27</v>
      </c>
      <c r="AC91" s="4">
        <v>115</v>
      </c>
      <c r="AD91" s="4">
        <v>15</v>
      </c>
      <c r="AE91" s="4">
        <v>20</v>
      </c>
      <c r="AF91" s="4">
        <v>8</v>
      </c>
      <c r="AG91" s="4">
        <v>33</v>
      </c>
      <c r="AH91" s="4">
        <v>96</v>
      </c>
      <c r="AI91" s="4">
        <v>38</v>
      </c>
      <c r="AJ91" s="4">
        <v>55</v>
      </c>
      <c r="AK91" s="4">
        <v>109</v>
      </c>
      <c r="AL91" s="4">
        <v>33</v>
      </c>
      <c r="AM91" s="4">
        <v>4</v>
      </c>
      <c r="AN91" s="4">
        <v>1</v>
      </c>
      <c r="AO91" s="4">
        <v>122</v>
      </c>
      <c r="AP91" s="4">
        <v>1</v>
      </c>
      <c r="AQ91" s="4">
        <v>110</v>
      </c>
      <c r="AR91" s="4">
        <v>52</v>
      </c>
      <c r="AS91" s="4">
        <v>13</v>
      </c>
      <c r="AT91" s="4">
        <v>149</v>
      </c>
      <c r="AU91" s="4">
        <v>63</v>
      </c>
      <c r="AV91" s="4">
        <v>116</v>
      </c>
      <c r="AW91" s="4">
        <v>91</v>
      </c>
      <c r="AX91" s="4">
        <v>21</v>
      </c>
      <c r="AY91" s="4">
        <v>37</v>
      </c>
    </row>
    <row r="92" spans="1:51">
      <c r="A92" s="3"/>
      <c r="C92" s="11">
        <v>0.05</v>
      </c>
      <c r="D92" s="11">
        <v>0.06</v>
      </c>
      <c r="E92" s="11">
        <v>0.04</v>
      </c>
      <c r="F92" s="11">
        <v>0.02</v>
      </c>
      <c r="G92" s="4" t="s">
        <v>14</v>
      </c>
      <c r="H92" s="11">
        <v>0.08</v>
      </c>
      <c r="I92" s="11">
        <v>0.03</v>
      </c>
      <c r="J92" s="11">
        <v>0.05</v>
      </c>
      <c r="K92" s="11">
        <v>0.03</v>
      </c>
      <c r="L92" s="11">
        <v>0.12</v>
      </c>
      <c r="M92" s="11">
        <v>0.03</v>
      </c>
      <c r="N92" s="11">
        <v>1</v>
      </c>
      <c r="O92" s="11">
        <v>0.08</v>
      </c>
      <c r="P92" s="11">
        <v>0.05</v>
      </c>
      <c r="Q92" s="11">
        <v>0.1</v>
      </c>
      <c r="R92" s="11">
        <v>0.03</v>
      </c>
      <c r="S92" s="11">
        <v>0.05</v>
      </c>
      <c r="T92" s="11">
        <v>0.06</v>
      </c>
      <c r="U92" s="11">
        <v>0.02</v>
      </c>
      <c r="V92" s="11">
        <v>0.01</v>
      </c>
      <c r="W92" s="11">
        <v>0.06</v>
      </c>
      <c r="X92" s="11">
        <v>7.0000000000000007E-2</v>
      </c>
      <c r="Y92" s="11">
        <v>0.06</v>
      </c>
      <c r="Z92" s="11">
        <v>0.06</v>
      </c>
      <c r="AA92" s="11">
        <v>0.03</v>
      </c>
      <c r="AB92" s="11">
        <v>0.04</v>
      </c>
      <c r="AC92" s="11">
        <v>0.05</v>
      </c>
      <c r="AD92" s="11">
        <v>0.09</v>
      </c>
      <c r="AE92" s="11">
        <v>0.06</v>
      </c>
      <c r="AF92" s="11">
        <v>7.0000000000000007E-2</v>
      </c>
      <c r="AG92" s="11">
        <v>0.04</v>
      </c>
      <c r="AH92" s="11">
        <v>0.06</v>
      </c>
      <c r="AI92" s="11">
        <v>0.05</v>
      </c>
      <c r="AJ92" s="11">
        <v>0.05</v>
      </c>
      <c r="AK92" s="11">
        <v>0.05</v>
      </c>
      <c r="AL92" s="11">
        <v>0.04</v>
      </c>
      <c r="AM92" s="11">
        <v>0.03</v>
      </c>
      <c r="AN92" s="11">
        <v>0.05</v>
      </c>
      <c r="AO92" s="11">
        <v>0.06</v>
      </c>
      <c r="AP92" s="11">
        <v>0.02</v>
      </c>
      <c r="AQ92" s="11">
        <v>0.06</v>
      </c>
      <c r="AR92" s="11">
        <v>0.04</v>
      </c>
      <c r="AS92" s="11">
        <v>0.06</v>
      </c>
      <c r="AT92" s="11">
        <v>0.05</v>
      </c>
      <c r="AU92" s="11">
        <v>0.05</v>
      </c>
      <c r="AV92" s="11">
        <v>0.05</v>
      </c>
      <c r="AW92" s="11">
        <v>0.06</v>
      </c>
      <c r="AX92" s="11">
        <v>0.04</v>
      </c>
      <c r="AY92" s="11">
        <v>0.05</v>
      </c>
    </row>
    <row r="93" spans="1:51">
      <c r="A93" s="3"/>
      <c r="B93" t="s">
        <v>79</v>
      </c>
      <c r="C93" s="4">
        <v>129</v>
      </c>
      <c r="D93" s="4">
        <v>94</v>
      </c>
      <c r="E93" s="4">
        <v>26</v>
      </c>
      <c r="F93" s="4">
        <v>8</v>
      </c>
      <c r="G93" s="4">
        <v>1</v>
      </c>
      <c r="H93" s="4">
        <v>68</v>
      </c>
      <c r="I93" s="4">
        <v>62</v>
      </c>
      <c r="J93" s="4">
        <v>44</v>
      </c>
      <c r="K93" s="4">
        <v>23</v>
      </c>
      <c r="L93" s="4">
        <v>25</v>
      </c>
      <c r="M93" s="4">
        <v>6</v>
      </c>
      <c r="N93" s="4">
        <v>18</v>
      </c>
      <c r="O93" s="4">
        <v>48</v>
      </c>
      <c r="P93" s="4">
        <v>81</v>
      </c>
      <c r="Q93" s="4">
        <v>70</v>
      </c>
      <c r="R93" s="4">
        <v>59</v>
      </c>
      <c r="S93" s="4">
        <v>51</v>
      </c>
      <c r="T93" s="4">
        <v>78</v>
      </c>
      <c r="U93" s="4">
        <v>9</v>
      </c>
      <c r="V93" s="4">
        <v>3</v>
      </c>
      <c r="W93" s="4">
        <v>37</v>
      </c>
      <c r="X93" s="4">
        <v>81</v>
      </c>
      <c r="Y93" s="4">
        <v>31</v>
      </c>
      <c r="Z93" s="4">
        <v>33</v>
      </c>
      <c r="AA93" s="4">
        <v>14</v>
      </c>
      <c r="AB93" s="4">
        <v>24</v>
      </c>
      <c r="AC93" s="4">
        <v>103</v>
      </c>
      <c r="AD93" s="4">
        <v>3</v>
      </c>
      <c r="AE93" s="4">
        <v>7</v>
      </c>
      <c r="AF93" s="4">
        <v>4</v>
      </c>
      <c r="AG93" s="4">
        <v>16</v>
      </c>
      <c r="AH93" s="4">
        <v>69</v>
      </c>
      <c r="AI93" s="4">
        <v>40</v>
      </c>
      <c r="AJ93" s="4">
        <v>44</v>
      </c>
      <c r="AK93" s="4">
        <v>81</v>
      </c>
      <c r="AL93" s="4">
        <v>30</v>
      </c>
      <c r="AM93" s="4">
        <v>7</v>
      </c>
      <c r="AN93" s="4">
        <v>2</v>
      </c>
      <c r="AO93" s="4">
        <v>81</v>
      </c>
      <c r="AP93" s="4">
        <v>1</v>
      </c>
      <c r="AQ93" s="4">
        <v>66</v>
      </c>
      <c r="AR93" s="4">
        <v>56</v>
      </c>
      <c r="AS93" s="4">
        <v>9</v>
      </c>
      <c r="AT93" s="4">
        <v>114</v>
      </c>
      <c r="AU93" s="4">
        <v>39</v>
      </c>
      <c r="AV93" s="4">
        <v>90</v>
      </c>
      <c r="AW93" s="4">
        <v>63</v>
      </c>
      <c r="AX93" s="4">
        <v>20</v>
      </c>
      <c r="AY93" s="4">
        <v>29</v>
      </c>
    </row>
    <row r="94" spans="1:51">
      <c r="A94" s="3"/>
      <c r="C94" s="11">
        <v>0.04</v>
      </c>
      <c r="D94" s="11">
        <v>0.04</v>
      </c>
      <c r="E94" s="11">
        <v>0.03</v>
      </c>
      <c r="F94" s="11">
        <v>0.04</v>
      </c>
      <c r="G94" s="11">
        <v>0.01</v>
      </c>
      <c r="H94" s="11">
        <v>0.04</v>
      </c>
      <c r="I94" s="11">
        <v>0.04</v>
      </c>
      <c r="J94" s="11">
        <v>0.03</v>
      </c>
      <c r="K94" s="11">
        <v>0.01</v>
      </c>
      <c r="L94" s="11">
        <v>0.08</v>
      </c>
      <c r="M94" s="11">
        <v>7.0000000000000007E-2</v>
      </c>
      <c r="N94" s="11">
        <v>0.1</v>
      </c>
      <c r="O94" s="11">
        <v>0.06</v>
      </c>
      <c r="P94" s="11">
        <v>0.03</v>
      </c>
      <c r="Q94" s="11">
        <v>0.06</v>
      </c>
      <c r="R94" s="11">
        <v>0.03</v>
      </c>
      <c r="S94" s="11">
        <v>0.03</v>
      </c>
      <c r="T94" s="11">
        <v>0.05</v>
      </c>
      <c r="U94" s="11">
        <v>0.02</v>
      </c>
      <c r="V94" s="11">
        <v>0.01</v>
      </c>
      <c r="W94" s="11">
        <v>0.03</v>
      </c>
      <c r="X94" s="11">
        <v>0.06</v>
      </c>
      <c r="Y94" s="11">
        <v>0.04</v>
      </c>
      <c r="Z94" s="11">
        <v>0.05</v>
      </c>
      <c r="AA94" s="11">
        <v>0.04</v>
      </c>
      <c r="AB94" s="11">
        <v>0.03</v>
      </c>
      <c r="AC94" s="11">
        <v>0.04</v>
      </c>
      <c r="AD94" s="11">
        <v>0.02</v>
      </c>
      <c r="AE94" s="11">
        <v>0.02</v>
      </c>
      <c r="AF94" s="11">
        <v>0.04</v>
      </c>
      <c r="AG94" s="11">
        <v>0.02</v>
      </c>
      <c r="AH94" s="11">
        <v>0.05</v>
      </c>
      <c r="AI94" s="11">
        <v>0.05</v>
      </c>
      <c r="AJ94" s="11">
        <v>0.04</v>
      </c>
      <c r="AK94" s="11">
        <v>0.04</v>
      </c>
      <c r="AL94" s="11">
        <v>0.04</v>
      </c>
      <c r="AM94" s="11">
        <v>0.05</v>
      </c>
      <c r="AN94" s="11">
        <v>0.1</v>
      </c>
      <c r="AO94" s="11">
        <v>0.04</v>
      </c>
      <c r="AP94" s="11">
        <v>0.03</v>
      </c>
      <c r="AQ94" s="11">
        <v>0.04</v>
      </c>
      <c r="AR94" s="11">
        <v>0.05</v>
      </c>
      <c r="AS94" s="11">
        <v>0.05</v>
      </c>
      <c r="AT94" s="11">
        <v>0.04</v>
      </c>
      <c r="AU94" s="11">
        <v>0.03</v>
      </c>
      <c r="AV94" s="11">
        <v>0.04</v>
      </c>
      <c r="AW94" s="11">
        <v>0.04</v>
      </c>
      <c r="AX94" s="11">
        <v>0.04</v>
      </c>
      <c r="AY94" s="11">
        <v>0.03</v>
      </c>
    </row>
    <row r="95" spans="1:51">
      <c r="A95" s="3"/>
    </row>
    <row r="96" spans="1:51">
      <c r="A96" s="3"/>
    </row>
    <row r="97" spans="1:51">
      <c r="A97" s="2" t="s">
        <v>114</v>
      </c>
    </row>
    <row r="98" spans="1:51">
      <c r="A98" s="3"/>
    </row>
    <row r="99" spans="1:51" s="10" customFormat="1" ht="29.25" customHeight="1">
      <c r="A99" s="9"/>
      <c r="C99" s="7" t="s">
        <v>39</v>
      </c>
      <c r="D99" s="14" t="s">
        <v>15</v>
      </c>
      <c r="E99" s="15"/>
      <c r="F99" s="15"/>
      <c r="G99" s="15"/>
      <c r="H99" s="14" t="s">
        <v>16</v>
      </c>
      <c r="I99" s="15"/>
      <c r="J99" s="14" t="s">
        <v>17</v>
      </c>
      <c r="K99" s="15"/>
      <c r="L99" s="15"/>
      <c r="M99" s="15"/>
      <c r="N99" s="15"/>
      <c r="O99" s="14" t="s">
        <v>40</v>
      </c>
      <c r="P99" s="15"/>
      <c r="Q99" s="14" t="s">
        <v>19</v>
      </c>
      <c r="R99" s="15"/>
      <c r="S99" s="14" t="s">
        <v>41</v>
      </c>
      <c r="T99" s="15"/>
      <c r="U99" s="14" t="s">
        <v>42</v>
      </c>
      <c r="V99" s="15"/>
      <c r="W99" s="15"/>
      <c r="X99" s="15"/>
      <c r="Y99" s="14" t="s">
        <v>22</v>
      </c>
      <c r="Z99" s="15"/>
      <c r="AA99" s="15"/>
      <c r="AB99" s="15"/>
      <c r="AC99" s="15"/>
      <c r="AD99" s="15"/>
      <c r="AE99" s="15"/>
      <c r="AF99" s="15"/>
      <c r="AG99" s="14" t="s">
        <v>23</v>
      </c>
      <c r="AH99" s="15"/>
      <c r="AI99" s="15"/>
      <c r="AJ99" s="14" t="s">
        <v>24</v>
      </c>
      <c r="AK99" s="15"/>
      <c r="AL99" s="14" t="s">
        <v>25</v>
      </c>
      <c r="AM99" s="15"/>
      <c r="AN99" s="15"/>
      <c r="AO99" s="15"/>
      <c r="AP99" s="15"/>
      <c r="AQ99" s="15"/>
      <c r="AR99" s="15"/>
      <c r="AS99" s="14" t="s">
        <v>26</v>
      </c>
      <c r="AT99" s="15"/>
      <c r="AU99" s="14" t="s">
        <v>43</v>
      </c>
      <c r="AV99" s="15"/>
      <c r="AW99" s="14" t="s">
        <v>44</v>
      </c>
      <c r="AX99" s="15"/>
      <c r="AY99" s="15"/>
    </row>
    <row r="100" spans="1:51" s="7" customFormat="1" ht="32.25" customHeight="1">
      <c r="A100" s="6"/>
      <c r="D100" s="8" t="s">
        <v>45</v>
      </c>
      <c r="E100" s="8" t="s">
        <v>46</v>
      </c>
      <c r="F100" s="8" t="s">
        <v>47</v>
      </c>
      <c r="G100" s="8" t="s">
        <v>48</v>
      </c>
      <c r="H100" s="8" t="s">
        <v>49</v>
      </c>
      <c r="I100" s="8" t="s">
        <v>50</v>
      </c>
      <c r="J100" s="8" t="s">
        <v>51</v>
      </c>
      <c r="K100" s="8" t="s">
        <v>52</v>
      </c>
      <c r="L100" s="8" t="s">
        <v>53</v>
      </c>
      <c r="M100" s="8" t="s">
        <v>54</v>
      </c>
      <c r="N100" s="8" t="s">
        <v>55</v>
      </c>
      <c r="O100" s="8" t="s">
        <v>56</v>
      </c>
      <c r="P100" s="8" t="s">
        <v>57</v>
      </c>
      <c r="Q100" s="8" t="s">
        <v>56</v>
      </c>
      <c r="R100" s="8" t="s">
        <v>57</v>
      </c>
      <c r="S100" s="8" t="s">
        <v>56</v>
      </c>
      <c r="T100" s="8" t="s">
        <v>57</v>
      </c>
      <c r="U100" s="8" t="s">
        <v>58</v>
      </c>
      <c r="V100" s="8" t="s">
        <v>59</v>
      </c>
      <c r="W100" s="8" t="s">
        <v>60</v>
      </c>
      <c r="X100" s="8" t="s">
        <v>61</v>
      </c>
      <c r="Y100" s="8" t="s">
        <v>62</v>
      </c>
      <c r="Z100" s="8" t="s">
        <v>63</v>
      </c>
      <c r="AA100" s="8" t="s">
        <v>64</v>
      </c>
      <c r="AB100" s="8" t="s">
        <v>65</v>
      </c>
      <c r="AC100" s="8" t="s">
        <v>66</v>
      </c>
      <c r="AD100" s="8" t="s">
        <v>67</v>
      </c>
      <c r="AE100" s="8" t="s">
        <v>68</v>
      </c>
      <c r="AF100" s="8" t="s">
        <v>69</v>
      </c>
      <c r="AG100" s="8" t="s">
        <v>70</v>
      </c>
      <c r="AH100" s="8" t="s">
        <v>71</v>
      </c>
      <c r="AI100" s="8" t="s">
        <v>72</v>
      </c>
      <c r="AJ100" s="8" t="s">
        <v>73</v>
      </c>
      <c r="AK100" s="8" t="s">
        <v>74</v>
      </c>
      <c r="AL100" s="8" t="s">
        <v>75</v>
      </c>
      <c r="AM100" s="8" t="s">
        <v>76</v>
      </c>
      <c r="AN100" s="8" t="s">
        <v>77</v>
      </c>
      <c r="AO100" s="8" t="s">
        <v>78</v>
      </c>
      <c r="AP100" s="8" t="s">
        <v>79</v>
      </c>
      <c r="AQ100" s="8" t="s">
        <v>80</v>
      </c>
      <c r="AR100" s="8" t="s">
        <v>81</v>
      </c>
      <c r="AS100" s="8" t="s">
        <v>82</v>
      </c>
      <c r="AT100" s="8" t="s">
        <v>57</v>
      </c>
      <c r="AU100" s="8" t="s">
        <v>56</v>
      </c>
      <c r="AV100" s="8" t="s">
        <v>57</v>
      </c>
      <c r="AW100" s="8" t="s">
        <v>83</v>
      </c>
      <c r="AX100" s="8" t="s">
        <v>84</v>
      </c>
      <c r="AY100" s="8" t="s">
        <v>85</v>
      </c>
    </row>
    <row r="101" spans="1:51">
      <c r="A101" s="3" t="s">
        <v>86</v>
      </c>
      <c r="C101" s="4">
        <v>3.6</v>
      </c>
      <c r="D101" s="4">
        <v>3.4</v>
      </c>
      <c r="E101" s="4">
        <v>4</v>
      </c>
      <c r="F101" s="4" t="s">
        <v>14</v>
      </c>
      <c r="G101" s="4" t="s">
        <v>14</v>
      </c>
      <c r="H101" s="4">
        <v>4.4000000000000004</v>
      </c>
      <c r="I101" s="4">
        <v>2.9</v>
      </c>
      <c r="J101" s="4">
        <v>3.3</v>
      </c>
      <c r="K101" s="4">
        <v>3.6</v>
      </c>
      <c r="L101" s="4">
        <v>3</v>
      </c>
      <c r="M101" s="4">
        <v>2.9</v>
      </c>
      <c r="N101" s="4">
        <v>3.1</v>
      </c>
      <c r="O101" s="4">
        <v>2.8</v>
      </c>
      <c r="P101" s="4">
        <v>4</v>
      </c>
      <c r="Q101" s="4">
        <v>3.4</v>
      </c>
      <c r="R101" s="4">
        <v>3.6</v>
      </c>
      <c r="S101" s="4">
        <v>3.6</v>
      </c>
      <c r="T101" s="4">
        <v>3.6</v>
      </c>
      <c r="U101" s="4">
        <v>4.0999999999999996</v>
      </c>
      <c r="V101" s="4">
        <v>4.0999999999999996</v>
      </c>
      <c r="W101" s="4">
        <v>3.5</v>
      </c>
      <c r="X101" s="4">
        <v>3.4</v>
      </c>
      <c r="Y101" s="4">
        <v>3.5</v>
      </c>
      <c r="Z101" s="4">
        <v>3.5</v>
      </c>
      <c r="AA101" s="4">
        <v>3.4</v>
      </c>
      <c r="AB101" s="4">
        <v>3.6</v>
      </c>
      <c r="AC101" s="4">
        <v>3.5</v>
      </c>
      <c r="AD101" s="4">
        <v>3.6</v>
      </c>
      <c r="AE101" s="4">
        <v>3.7</v>
      </c>
      <c r="AF101" s="4">
        <v>3.7</v>
      </c>
      <c r="AG101" s="4">
        <v>3.8</v>
      </c>
      <c r="AH101" s="4">
        <v>3.6</v>
      </c>
      <c r="AI101" s="4">
        <v>3.3</v>
      </c>
      <c r="AJ101" s="4">
        <v>3.8</v>
      </c>
      <c r="AK101" s="4">
        <v>3.5</v>
      </c>
      <c r="AL101" s="4">
        <v>3.4</v>
      </c>
      <c r="AM101" s="4">
        <v>3.9</v>
      </c>
      <c r="AN101" s="4">
        <v>3.6</v>
      </c>
      <c r="AO101" s="4">
        <v>3.6</v>
      </c>
      <c r="AP101" s="4">
        <v>3.4</v>
      </c>
      <c r="AQ101" s="4">
        <v>3.6</v>
      </c>
      <c r="AR101" s="4">
        <v>3.5</v>
      </c>
      <c r="AS101" s="4">
        <v>3.5</v>
      </c>
      <c r="AT101" s="4">
        <v>3.6</v>
      </c>
      <c r="AU101" s="4">
        <v>3.4</v>
      </c>
      <c r="AV101" s="4">
        <v>3.7</v>
      </c>
      <c r="AW101" s="4">
        <v>3.6</v>
      </c>
      <c r="AX101" s="4">
        <v>3.5</v>
      </c>
      <c r="AY101" s="4">
        <v>3.6</v>
      </c>
    </row>
    <row r="102" spans="1:51">
      <c r="A102" s="3" t="s">
        <v>2</v>
      </c>
      <c r="B102" t="s">
        <v>115</v>
      </c>
      <c r="C102" s="4">
        <v>3.3</v>
      </c>
      <c r="D102" s="4">
        <v>3</v>
      </c>
      <c r="E102" s="4">
        <v>4</v>
      </c>
      <c r="F102" s="4" t="s">
        <v>14</v>
      </c>
      <c r="G102" s="4" t="s">
        <v>14</v>
      </c>
      <c r="H102" s="4">
        <v>4</v>
      </c>
      <c r="I102" s="4">
        <v>2.8</v>
      </c>
      <c r="J102" s="4">
        <v>3.3</v>
      </c>
      <c r="K102" s="4">
        <v>1.8</v>
      </c>
      <c r="L102" s="4">
        <v>2</v>
      </c>
      <c r="M102" s="4">
        <v>2.5</v>
      </c>
      <c r="N102" s="4">
        <v>2</v>
      </c>
      <c r="O102" s="4">
        <v>2.2000000000000002</v>
      </c>
      <c r="P102" s="4">
        <v>3.9</v>
      </c>
      <c r="Q102" s="4">
        <v>3.1</v>
      </c>
      <c r="R102" s="4">
        <v>3.4</v>
      </c>
      <c r="S102" s="4">
        <v>3.3</v>
      </c>
      <c r="T102" s="4">
        <v>3.3</v>
      </c>
      <c r="U102" s="4">
        <v>3.6</v>
      </c>
      <c r="V102" s="4">
        <v>3.7</v>
      </c>
      <c r="W102" s="4">
        <v>3.2</v>
      </c>
      <c r="X102" s="4">
        <v>3.2</v>
      </c>
      <c r="Y102" s="4">
        <v>3.3</v>
      </c>
      <c r="Z102" s="4">
        <v>3.2</v>
      </c>
      <c r="AA102" s="4">
        <v>2.9</v>
      </c>
      <c r="AB102" s="4">
        <v>3.4</v>
      </c>
      <c r="AC102" s="4">
        <v>3.2</v>
      </c>
      <c r="AD102" s="4">
        <v>3.3</v>
      </c>
      <c r="AE102" s="4">
        <v>3.6</v>
      </c>
      <c r="AF102" s="4">
        <v>3.4</v>
      </c>
      <c r="AG102" s="4">
        <v>3.2</v>
      </c>
      <c r="AH102" s="4">
        <v>3.3</v>
      </c>
      <c r="AI102" s="4">
        <v>3.3</v>
      </c>
      <c r="AJ102" s="4">
        <v>3.5</v>
      </c>
      <c r="AK102" s="4">
        <v>3.2</v>
      </c>
      <c r="AL102" s="4">
        <v>2.7</v>
      </c>
      <c r="AM102" s="4">
        <v>3.3</v>
      </c>
      <c r="AN102" s="4">
        <v>3.7</v>
      </c>
      <c r="AO102" s="4">
        <v>3.5</v>
      </c>
      <c r="AP102" s="4">
        <v>2.6</v>
      </c>
      <c r="AQ102" s="4">
        <v>3.5</v>
      </c>
      <c r="AR102" s="4">
        <v>2.9</v>
      </c>
      <c r="AS102" s="4">
        <v>3.1</v>
      </c>
      <c r="AT102" s="4">
        <v>3.3</v>
      </c>
      <c r="AU102" s="4">
        <v>3</v>
      </c>
      <c r="AV102" s="4">
        <v>3.4</v>
      </c>
      <c r="AW102" s="4">
        <v>3.4</v>
      </c>
      <c r="AX102" s="4">
        <v>3.2</v>
      </c>
      <c r="AY102" s="4">
        <v>3.2</v>
      </c>
    </row>
    <row r="103" spans="1:51">
      <c r="A103" s="3"/>
      <c r="B103" t="s">
        <v>111</v>
      </c>
      <c r="C103" s="4">
        <v>2.4</v>
      </c>
      <c r="D103" s="4">
        <v>2.4</v>
      </c>
      <c r="E103" s="4">
        <v>2.6</v>
      </c>
      <c r="F103" s="4" t="s">
        <v>14</v>
      </c>
      <c r="G103" s="4" t="s">
        <v>14</v>
      </c>
      <c r="H103" s="4">
        <v>2.5</v>
      </c>
      <c r="I103" s="4">
        <v>2.4</v>
      </c>
      <c r="J103" s="4">
        <v>2.4</v>
      </c>
      <c r="K103" s="4">
        <v>1.7</v>
      </c>
      <c r="L103" s="4">
        <v>1.3</v>
      </c>
      <c r="M103" s="4">
        <v>1.7</v>
      </c>
      <c r="N103" s="4">
        <v>0.7</v>
      </c>
      <c r="O103" s="4">
        <v>1.6</v>
      </c>
      <c r="P103" s="4">
        <v>3.4</v>
      </c>
      <c r="Q103" s="4">
        <v>2.2999999999999998</v>
      </c>
      <c r="R103" s="4">
        <v>2.7</v>
      </c>
      <c r="S103" s="4">
        <v>2.2999999999999998</v>
      </c>
      <c r="T103" s="4">
        <v>2.6</v>
      </c>
      <c r="U103" s="4">
        <v>2</v>
      </c>
      <c r="V103" s="4">
        <v>0.8</v>
      </c>
      <c r="W103" s="4">
        <v>2.1</v>
      </c>
      <c r="X103" s="4">
        <v>2.7</v>
      </c>
      <c r="Y103" s="4">
        <v>3</v>
      </c>
      <c r="Z103" s="4">
        <v>1.4</v>
      </c>
      <c r="AA103" s="4">
        <v>2.5</v>
      </c>
      <c r="AB103" s="4">
        <v>2.8</v>
      </c>
      <c r="AC103" s="4">
        <v>2.4</v>
      </c>
      <c r="AD103" s="4">
        <v>3.4</v>
      </c>
      <c r="AE103" s="4">
        <v>2</v>
      </c>
      <c r="AF103" s="4">
        <v>3.2</v>
      </c>
      <c r="AG103" s="4">
        <v>2.2000000000000002</v>
      </c>
      <c r="AH103" s="4">
        <v>2.1</v>
      </c>
      <c r="AI103" s="4">
        <v>3</v>
      </c>
      <c r="AJ103" s="4">
        <v>2.5</v>
      </c>
      <c r="AK103" s="4">
        <v>2.5</v>
      </c>
      <c r="AL103" s="4">
        <v>2.1</v>
      </c>
      <c r="AM103" s="4">
        <v>2.6</v>
      </c>
      <c r="AN103" s="4" t="s">
        <v>14</v>
      </c>
      <c r="AO103" s="4">
        <v>2.6</v>
      </c>
      <c r="AP103" s="4" t="s">
        <v>14</v>
      </c>
      <c r="AQ103" s="4">
        <v>2.9</v>
      </c>
      <c r="AR103" s="4">
        <v>2</v>
      </c>
      <c r="AS103" s="4">
        <v>2.2000000000000002</v>
      </c>
      <c r="AT103" s="4">
        <v>2.5</v>
      </c>
      <c r="AU103" s="4">
        <v>2</v>
      </c>
      <c r="AV103" s="4">
        <v>2.8</v>
      </c>
      <c r="AW103" s="4">
        <v>2.8</v>
      </c>
      <c r="AX103" s="4">
        <v>2.6</v>
      </c>
      <c r="AY103" s="4">
        <v>2.1</v>
      </c>
    </row>
    <row r="104" spans="1:51">
      <c r="A104" s="3"/>
      <c r="B104" t="s">
        <v>112</v>
      </c>
      <c r="C104" s="4">
        <v>3.6</v>
      </c>
      <c r="D104" s="4">
        <v>3.5</v>
      </c>
      <c r="E104" s="4">
        <v>4</v>
      </c>
      <c r="F104" s="4" t="s">
        <v>14</v>
      </c>
      <c r="G104" s="4" t="s">
        <v>14</v>
      </c>
      <c r="H104" s="4">
        <v>4.5</v>
      </c>
      <c r="I104" s="4">
        <v>2.8</v>
      </c>
      <c r="J104" s="4">
        <v>1.8</v>
      </c>
      <c r="K104" s="4">
        <v>3.6</v>
      </c>
      <c r="L104" s="4">
        <v>1.8</v>
      </c>
      <c r="M104" s="4">
        <v>1.5</v>
      </c>
      <c r="N104" s="4">
        <v>2.2999999999999998</v>
      </c>
      <c r="O104" s="4">
        <v>2.5</v>
      </c>
      <c r="P104" s="4">
        <v>4</v>
      </c>
      <c r="Q104" s="4">
        <v>3.4</v>
      </c>
      <c r="R104" s="4">
        <v>3.7</v>
      </c>
      <c r="S104" s="4">
        <v>3.7</v>
      </c>
      <c r="T104" s="4">
        <v>3.5</v>
      </c>
      <c r="U104" s="4">
        <v>4.4000000000000004</v>
      </c>
      <c r="V104" s="4">
        <v>4.3</v>
      </c>
      <c r="W104" s="4">
        <v>3.5</v>
      </c>
      <c r="X104" s="4">
        <v>3.4</v>
      </c>
      <c r="Y104" s="4">
        <v>3.6</v>
      </c>
      <c r="Z104" s="4">
        <v>3.6</v>
      </c>
      <c r="AA104" s="4">
        <v>3.4</v>
      </c>
      <c r="AB104" s="4">
        <v>3.6</v>
      </c>
      <c r="AC104" s="4">
        <v>3.6</v>
      </c>
      <c r="AD104" s="4">
        <v>3.6</v>
      </c>
      <c r="AE104" s="4">
        <v>3.8</v>
      </c>
      <c r="AF104" s="4">
        <v>3.8</v>
      </c>
      <c r="AG104" s="4">
        <v>3.8</v>
      </c>
      <c r="AH104" s="4">
        <v>3.6</v>
      </c>
      <c r="AI104" s="4">
        <v>3.3</v>
      </c>
      <c r="AJ104" s="4">
        <v>3.9</v>
      </c>
      <c r="AK104" s="4">
        <v>3.5</v>
      </c>
      <c r="AL104" s="4">
        <v>3.5</v>
      </c>
      <c r="AM104" s="4">
        <v>4.0999999999999996</v>
      </c>
      <c r="AN104" s="4">
        <v>3.9</v>
      </c>
      <c r="AO104" s="4">
        <v>3.7</v>
      </c>
      <c r="AP104" s="4">
        <v>3.3</v>
      </c>
      <c r="AQ104" s="4">
        <v>3.7</v>
      </c>
      <c r="AR104" s="4">
        <v>3.6</v>
      </c>
      <c r="AS104" s="4">
        <v>3.5</v>
      </c>
      <c r="AT104" s="4">
        <v>3.6</v>
      </c>
      <c r="AU104" s="4">
        <v>3.4</v>
      </c>
      <c r="AV104" s="4">
        <v>3.7</v>
      </c>
      <c r="AW104" s="4">
        <v>3.6</v>
      </c>
      <c r="AX104" s="4">
        <v>3.6</v>
      </c>
      <c r="AY104" s="4">
        <v>3.6</v>
      </c>
    </row>
    <row r="105" spans="1:51">
      <c r="A105" s="3"/>
      <c r="B105" t="s">
        <v>113</v>
      </c>
      <c r="C105" s="4">
        <v>3</v>
      </c>
      <c r="D105" s="4">
        <v>2.8</v>
      </c>
      <c r="E105" s="4">
        <v>3.8</v>
      </c>
      <c r="F105" s="4" t="s">
        <v>14</v>
      </c>
      <c r="G105" s="4" t="s">
        <v>14</v>
      </c>
      <c r="H105" s="4">
        <v>3.6</v>
      </c>
      <c r="I105" s="4">
        <v>2.4</v>
      </c>
      <c r="J105" s="4">
        <v>1.6</v>
      </c>
      <c r="K105" s="4">
        <v>3</v>
      </c>
      <c r="L105" s="4">
        <v>1.9</v>
      </c>
      <c r="M105" s="4">
        <v>1.3</v>
      </c>
      <c r="N105" s="4">
        <v>2.2999999999999998</v>
      </c>
      <c r="O105" s="4">
        <v>1.9</v>
      </c>
      <c r="P105" s="4">
        <v>3.9</v>
      </c>
      <c r="Q105" s="4">
        <v>2.8</v>
      </c>
      <c r="R105" s="4">
        <v>3.1</v>
      </c>
      <c r="S105" s="4">
        <v>3</v>
      </c>
      <c r="T105" s="4">
        <v>3</v>
      </c>
      <c r="U105" s="4">
        <v>3.3</v>
      </c>
      <c r="V105" s="4">
        <v>3.6</v>
      </c>
      <c r="W105" s="4">
        <v>2.8</v>
      </c>
      <c r="X105" s="4">
        <v>2.9</v>
      </c>
      <c r="Y105" s="4">
        <v>2.6</v>
      </c>
      <c r="Z105" s="4">
        <v>2.7</v>
      </c>
      <c r="AA105" s="4">
        <v>2.7</v>
      </c>
      <c r="AB105" s="4">
        <v>3.3</v>
      </c>
      <c r="AC105" s="4">
        <v>2.9</v>
      </c>
      <c r="AD105" s="4">
        <v>3.4</v>
      </c>
      <c r="AE105" s="4">
        <v>3.6</v>
      </c>
      <c r="AF105" s="4">
        <v>2.2999999999999998</v>
      </c>
      <c r="AG105" s="4">
        <v>3</v>
      </c>
      <c r="AH105" s="4">
        <v>3</v>
      </c>
      <c r="AI105" s="4">
        <v>2.8</v>
      </c>
      <c r="AJ105" s="4">
        <v>2.9</v>
      </c>
      <c r="AK105" s="4">
        <v>3</v>
      </c>
      <c r="AL105" s="4">
        <v>2.5</v>
      </c>
      <c r="AM105" s="4">
        <v>3</v>
      </c>
      <c r="AN105" s="4">
        <v>5</v>
      </c>
      <c r="AO105" s="4">
        <v>3.3</v>
      </c>
      <c r="AP105" s="4">
        <v>2.9</v>
      </c>
      <c r="AQ105" s="4">
        <v>3.4</v>
      </c>
      <c r="AR105" s="4">
        <v>2.6</v>
      </c>
      <c r="AS105" s="4">
        <v>3.3</v>
      </c>
      <c r="AT105" s="4">
        <v>3</v>
      </c>
      <c r="AU105" s="4">
        <v>2.6</v>
      </c>
      <c r="AV105" s="4">
        <v>3.3</v>
      </c>
      <c r="AW105" s="4">
        <v>3.2</v>
      </c>
      <c r="AX105" s="4">
        <v>3.3</v>
      </c>
      <c r="AY105" s="4">
        <v>2.7</v>
      </c>
    </row>
    <row r="106" spans="1:51">
      <c r="A106" s="3"/>
      <c r="B106" t="s">
        <v>53</v>
      </c>
      <c r="C106" s="4">
        <v>2.7</v>
      </c>
      <c r="D106" s="4">
        <v>2.7</v>
      </c>
      <c r="E106" s="4">
        <v>3.1</v>
      </c>
      <c r="F106" s="4" t="s">
        <v>14</v>
      </c>
      <c r="G106" s="4" t="s">
        <v>14</v>
      </c>
      <c r="H106" s="4">
        <v>3.2</v>
      </c>
      <c r="I106" s="4">
        <v>2.2999999999999998</v>
      </c>
      <c r="J106" s="4">
        <v>1.8</v>
      </c>
      <c r="K106" s="4">
        <v>2</v>
      </c>
      <c r="L106" s="4">
        <v>2.7</v>
      </c>
      <c r="M106" s="4">
        <v>0.8</v>
      </c>
      <c r="N106" s="4">
        <v>1.8</v>
      </c>
      <c r="O106" s="4">
        <v>2.2999999999999998</v>
      </c>
      <c r="P106" s="4">
        <v>2.9</v>
      </c>
      <c r="Q106" s="4">
        <v>2.7</v>
      </c>
      <c r="R106" s="4">
        <v>2.7</v>
      </c>
      <c r="S106" s="4">
        <v>2.5</v>
      </c>
      <c r="T106" s="4">
        <v>2.9</v>
      </c>
      <c r="U106" s="4">
        <v>3.3</v>
      </c>
      <c r="V106" s="4">
        <v>3.3</v>
      </c>
      <c r="W106" s="4">
        <v>2.7</v>
      </c>
      <c r="X106" s="4">
        <v>2.6</v>
      </c>
      <c r="Y106" s="4">
        <v>2.9</v>
      </c>
      <c r="Z106" s="4">
        <v>2.4</v>
      </c>
      <c r="AA106" s="4">
        <v>2.9</v>
      </c>
      <c r="AB106" s="4">
        <v>2.8</v>
      </c>
      <c r="AC106" s="4">
        <v>2.8</v>
      </c>
      <c r="AD106" s="4">
        <v>2.8</v>
      </c>
      <c r="AE106" s="4">
        <v>2.1</v>
      </c>
      <c r="AF106" s="4">
        <v>3.3</v>
      </c>
      <c r="AG106" s="4">
        <v>3</v>
      </c>
      <c r="AH106" s="4">
        <v>2.7</v>
      </c>
      <c r="AI106" s="4">
        <v>2.5</v>
      </c>
      <c r="AJ106" s="4">
        <v>2.8</v>
      </c>
      <c r="AK106" s="4">
        <v>2.7</v>
      </c>
      <c r="AL106" s="4">
        <v>2.6</v>
      </c>
      <c r="AM106" s="4">
        <v>2.5</v>
      </c>
      <c r="AN106" s="4">
        <v>1</v>
      </c>
      <c r="AO106" s="4">
        <v>2.8</v>
      </c>
      <c r="AP106" s="4">
        <v>1.8</v>
      </c>
      <c r="AQ106" s="4">
        <v>2.8</v>
      </c>
      <c r="AR106" s="4">
        <v>2.6</v>
      </c>
      <c r="AS106" s="4">
        <v>3</v>
      </c>
      <c r="AT106" s="4">
        <v>2.7</v>
      </c>
      <c r="AU106" s="4">
        <v>2.7</v>
      </c>
      <c r="AV106" s="4">
        <v>2.7</v>
      </c>
      <c r="AW106" s="4">
        <v>2.8</v>
      </c>
      <c r="AX106" s="4">
        <v>2.2999999999999998</v>
      </c>
      <c r="AY106" s="4">
        <v>3</v>
      </c>
    </row>
    <row r="107" spans="1:51">
      <c r="A107" s="3"/>
      <c r="B107" t="s">
        <v>54</v>
      </c>
      <c r="C107" s="4">
        <v>2.2999999999999998</v>
      </c>
      <c r="D107" s="4">
        <v>2.1</v>
      </c>
      <c r="E107" s="4">
        <v>3.9</v>
      </c>
      <c r="F107" s="4" t="s">
        <v>14</v>
      </c>
      <c r="G107" s="4" t="s">
        <v>14</v>
      </c>
      <c r="H107" s="4">
        <v>2.2000000000000002</v>
      </c>
      <c r="I107" s="4">
        <v>2.4</v>
      </c>
      <c r="J107" s="4">
        <v>1.2</v>
      </c>
      <c r="K107" s="4">
        <v>1.5</v>
      </c>
      <c r="L107" s="4">
        <v>1.4</v>
      </c>
      <c r="M107" s="4">
        <v>2.2999999999999998</v>
      </c>
      <c r="N107" s="4">
        <v>1</v>
      </c>
      <c r="O107" s="4">
        <v>1.7</v>
      </c>
      <c r="P107" s="4">
        <v>2.8</v>
      </c>
      <c r="Q107" s="4">
        <v>1.7</v>
      </c>
      <c r="R107" s="4">
        <v>2.7</v>
      </c>
      <c r="S107" s="4">
        <v>1.8</v>
      </c>
      <c r="T107" s="4">
        <v>2.7</v>
      </c>
      <c r="U107" s="4">
        <v>2</v>
      </c>
      <c r="V107" s="4">
        <v>3.2</v>
      </c>
      <c r="W107" s="4">
        <v>2.5</v>
      </c>
      <c r="X107" s="4">
        <v>2</v>
      </c>
      <c r="Y107" s="4">
        <v>2.5</v>
      </c>
      <c r="Z107" s="4">
        <v>1.7</v>
      </c>
      <c r="AA107" s="4">
        <v>2.8</v>
      </c>
      <c r="AB107" s="4">
        <v>2.8</v>
      </c>
      <c r="AC107" s="4">
        <v>2.5</v>
      </c>
      <c r="AD107" s="4">
        <v>2.4</v>
      </c>
      <c r="AE107" s="4">
        <v>2.4</v>
      </c>
      <c r="AF107" s="4">
        <v>1.3</v>
      </c>
      <c r="AG107" s="4">
        <v>2.6</v>
      </c>
      <c r="AH107" s="4">
        <v>2.5</v>
      </c>
      <c r="AI107" s="4">
        <v>2</v>
      </c>
      <c r="AJ107" s="4">
        <v>2.1</v>
      </c>
      <c r="AK107" s="4">
        <v>2.6</v>
      </c>
      <c r="AL107" s="4">
        <v>1.9</v>
      </c>
      <c r="AM107" s="4">
        <v>3</v>
      </c>
      <c r="AN107" s="4" t="s">
        <v>14</v>
      </c>
      <c r="AO107" s="4">
        <v>2.5</v>
      </c>
      <c r="AP107" s="4" t="s">
        <v>14</v>
      </c>
      <c r="AQ107" s="4">
        <v>2.5</v>
      </c>
      <c r="AR107" s="4">
        <v>2.1</v>
      </c>
      <c r="AS107" s="4">
        <v>2.9</v>
      </c>
      <c r="AT107" s="4">
        <v>2.2999999999999998</v>
      </c>
      <c r="AU107" s="4">
        <v>2.6</v>
      </c>
      <c r="AV107" s="4">
        <v>2</v>
      </c>
      <c r="AW107" s="4">
        <v>2.2000000000000002</v>
      </c>
      <c r="AX107" s="4">
        <v>2.2999999999999998</v>
      </c>
      <c r="AY107" s="4">
        <v>2.7</v>
      </c>
    </row>
    <row r="108" spans="1:51">
      <c r="A108" s="3"/>
      <c r="B108" t="s">
        <v>55</v>
      </c>
      <c r="C108" s="4">
        <v>2.6</v>
      </c>
      <c r="D108" s="4">
        <v>2.5</v>
      </c>
      <c r="E108" s="4">
        <v>3.3</v>
      </c>
      <c r="F108" s="4" t="s">
        <v>14</v>
      </c>
      <c r="G108" s="4" t="s">
        <v>14</v>
      </c>
      <c r="H108" s="4">
        <v>3</v>
      </c>
      <c r="I108" s="4">
        <v>2</v>
      </c>
      <c r="J108" s="4">
        <v>2</v>
      </c>
      <c r="K108" s="4">
        <v>1.5</v>
      </c>
      <c r="L108" s="4">
        <v>1.7</v>
      </c>
      <c r="M108" s="4">
        <v>2.2000000000000002</v>
      </c>
      <c r="N108" s="4">
        <v>2.6</v>
      </c>
      <c r="O108" s="4">
        <v>2.2999999999999998</v>
      </c>
      <c r="P108" s="4">
        <v>2.8</v>
      </c>
      <c r="Q108" s="4">
        <v>2.5</v>
      </c>
      <c r="R108" s="4">
        <v>2.9</v>
      </c>
      <c r="S108" s="4">
        <v>2.1</v>
      </c>
      <c r="T108" s="4">
        <v>3</v>
      </c>
      <c r="U108" s="4">
        <v>2.4</v>
      </c>
      <c r="V108" s="4">
        <v>2.6</v>
      </c>
      <c r="W108" s="4">
        <v>2.2999999999999998</v>
      </c>
      <c r="X108" s="4">
        <v>2.9</v>
      </c>
      <c r="Y108" s="4">
        <v>2.6</v>
      </c>
      <c r="Z108" s="4">
        <v>2.5</v>
      </c>
      <c r="AA108" s="4">
        <v>2.2000000000000002</v>
      </c>
      <c r="AB108" s="4">
        <v>2.6</v>
      </c>
      <c r="AC108" s="4">
        <v>2.5</v>
      </c>
      <c r="AD108" s="4">
        <v>3.3</v>
      </c>
      <c r="AE108" s="4">
        <v>2.8</v>
      </c>
      <c r="AF108" s="4">
        <v>2.7</v>
      </c>
      <c r="AG108" s="4">
        <v>2.2999999999999998</v>
      </c>
      <c r="AH108" s="4">
        <v>2.7</v>
      </c>
      <c r="AI108" s="4">
        <v>2.8</v>
      </c>
      <c r="AJ108" s="4">
        <v>2.5</v>
      </c>
      <c r="AK108" s="4">
        <v>2.8</v>
      </c>
      <c r="AL108" s="4">
        <v>2</v>
      </c>
      <c r="AM108" s="4">
        <v>2</v>
      </c>
      <c r="AN108" s="4">
        <v>4</v>
      </c>
      <c r="AO108" s="4">
        <v>2.8</v>
      </c>
      <c r="AP108" s="4">
        <v>3</v>
      </c>
      <c r="AQ108" s="4">
        <v>2.9</v>
      </c>
      <c r="AR108" s="4">
        <v>2.2000000000000002</v>
      </c>
      <c r="AS108" s="4">
        <v>3</v>
      </c>
      <c r="AT108" s="4">
        <v>2.6</v>
      </c>
      <c r="AU108" s="4">
        <v>2.1</v>
      </c>
      <c r="AV108" s="4">
        <v>2.9</v>
      </c>
      <c r="AW108" s="4">
        <v>2.8</v>
      </c>
      <c r="AX108" s="4">
        <v>2</v>
      </c>
      <c r="AY108" s="4">
        <v>3</v>
      </c>
    </row>
    <row r="109" spans="1:51">
      <c r="A109" s="3"/>
      <c r="B109" t="s">
        <v>79</v>
      </c>
      <c r="C109" s="4">
        <v>2.4</v>
      </c>
      <c r="D109" s="4">
        <v>2.1</v>
      </c>
      <c r="E109" s="4">
        <v>3.3</v>
      </c>
      <c r="F109" s="4" t="s">
        <v>14</v>
      </c>
      <c r="G109" s="4" t="s">
        <v>14</v>
      </c>
      <c r="H109" s="4">
        <v>2.8</v>
      </c>
      <c r="I109" s="4">
        <v>1.9</v>
      </c>
      <c r="J109" s="4">
        <v>1.5</v>
      </c>
      <c r="K109" s="4">
        <v>1.4</v>
      </c>
      <c r="L109" s="4">
        <v>1.3</v>
      </c>
      <c r="M109" s="4">
        <v>2.2000000000000002</v>
      </c>
      <c r="N109" s="4">
        <v>1.7</v>
      </c>
      <c r="O109" s="4">
        <v>2.1</v>
      </c>
      <c r="P109" s="4">
        <v>2.6</v>
      </c>
      <c r="Q109" s="4">
        <v>2.2999999999999998</v>
      </c>
      <c r="R109" s="4">
        <v>2.5</v>
      </c>
      <c r="S109" s="4">
        <v>1.9</v>
      </c>
      <c r="T109" s="4">
        <v>2.7</v>
      </c>
      <c r="U109" s="4" t="s">
        <v>14</v>
      </c>
      <c r="V109" s="4">
        <v>1.8</v>
      </c>
      <c r="W109" s="4">
        <v>2.1</v>
      </c>
      <c r="X109" s="4">
        <v>2.5</v>
      </c>
      <c r="Y109" s="4">
        <v>2.2999999999999998</v>
      </c>
      <c r="Z109" s="4">
        <v>2.6</v>
      </c>
      <c r="AA109" s="4">
        <v>2.4</v>
      </c>
      <c r="AB109" s="4">
        <v>2.1</v>
      </c>
      <c r="AC109" s="4">
        <v>2.4</v>
      </c>
      <c r="AD109" s="4">
        <v>1.5</v>
      </c>
      <c r="AE109" s="4">
        <v>1.7</v>
      </c>
      <c r="AF109" s="4">
        <v>2.5</v>
      </c>
      <c r="AG109" s="4">
        <v>1.3</v>
      </c>
      <c r="AH109" s="4">
        <v>2.4</v>
      </c>
      <c r="AI109" s="4">
        <v>2.5</v>
      </c>
      <c r="AJ109" s="4">
        <v>2.6</v>
      </c>
      <c r="AK109" s="4">
        <v>2.2000000000000002</v>
      </c>
      <c r="AL109" s="4">
        <v>2.1</v>
      </c>
      <c r="AM109" s="4">
        <v>2</v>
      </c>
      <c r="AN109" s="4">
        <v>0.8</v>
      </c>
      <c r="AO109" s="4">
        <v>2.6</v>
      </c>
      <c r="AP109" s="4">
        <v>5</v>
      </c>
      <c r="AQ109" s="4">
        <v>2.6</v>
      </c>
      <c r="AR109" s="4">
        <v>2.2000000000000002</v>
      </c>
      <c r="AS109" s="4">
        <v>3.1</v>
      </c>
      <c r="AT109" s="4">
        <v>2.4</v>
      </c>
      <c r="AU109" s="4">
        <v>2.2999999999999998</v>
      </c>
      <c r="AV109" s="4">
        <v>2.4</v>
      </c>
      <c r="AW109" s="4">
        <v>2.2999999999999998</v>
      </c>
      <c r="AX109" s="4">
        <v>2.7</v>
      </c>
      <c r="AY109" s="4">
        <v>2.4</v>
      </c>
    </row>
    <row r="110" spans="1:51">
      <c r="A110" s="3"/>
      <c r="B110" t="s">
        <v>39</v>
      </c>
      <c r="C110" s="4">
        <v>3.9</v>
      </c>
      <c r="D110" s="4">
        <v>3.9</v>
      </c>
      <c r="E110" s="4">
        <v>4.0999999999999996</v>
      </c>
      <c r="F110" s="4" t="s">
        <v>14</v>
      </c>
      <c r="G110" s="4" t="s">
        <v>14</v>
      </c>
      <c r="H110" s="4">
        <v>5.0999999999999996</v>
      </c>
      <c r="I110" s="4">
        <v>3.2</v>
      </c>
      <c r="J110" s="4">
        <v>4.0999999999999996</v>
      </c>
      <c r="K110" s="4">
        <v>4.0999999999999996</v>
      </c>
      <c r="L110" s="4">
        <v>4.3</v>
      </c>
      <c r="M110" s="4">
        <v>4.5</v>
      </c>
      <c r="N110" s="4">
        <v>4.5999999999999996</v>
      </c>
      <c r="O110" s="4">
        <v>3.7</v>
      </c>
      <c r="P110" s="4">
        <v>4.2</v>
      </c>
      <c r="Q110" s="4">
        <v>4</v>
      </c>
      <c r="R110" s="4">
        <v>3.9</v>
      </c>
      <c r="S110" s="4">
        <v>4.2</v>
      </c>
      <c r="T110" s="4">
        <v>3.9</v>
      </c>
      <c r="U110" s="4">
        <v>4.3</v>
      </c>
      <c r="V110" s="4">
        <v>4.3</v>
      </c>
      <c r="W110" s="4">
        <v>4</v>
      </c>
      <c r="X110" s="4">
        <v>3.7</v>
      </c>
      <c r="Y110" s="4">
        <v>3.9</v>
      </c>
      <c r="Z110" s="4">
        <v>3.9</v>
      </c>
      <c r="AA110" s="4">
        <v>3.9</v>
      </c>
      <c r="AB110" s="4">
        <v>3.9</v>
      </c>
      <c r="AC110" s="4">
        <v>3.9</v>
      </c>
      <c r="AD110" s="4">
        <v>3.9</v>
      </c>
      <c r="AE110" s="4">
        <v>4</v>
      </c>
      <c r="AF110" s="4">
        <v>4.0999999999999996</v>
      </c>
      <c r="AG110" s="4">
        <v>4.2</v>
      </c>
      <c r="AH110" s="4">
        <v>4</v>
      </c>
      <c r="AI110" s="4">
        <v>3.6</v>
      </c>
      <c r="AJ110" s="4">
        <v>4.2</v>
      </c>
      <c r="AK110" s="4">
        <v>3.8</v>
      </c>
      <c r="AL110" s="4">
        <v>4</v>
      </c>
      <c r="AM110" s="4">
        <v>4.0999999999999996</v>
      </c>
      <c r="AN110" s="4">
        <v>3.8</v>
      </c>
      <c r="AO110" s="4">
        <v>3.9</v>
      </c>
      <c r="AP110" s="4">
        <v>3.7</v>
      </c>
      <c r="AQ110" s="4">
        <v>3.9</v>
      </c>
      <c r="AR110" s="4">
        <v>4</v>
      </c>
      <c r="AS110" s="4">
        <v>3.8</v>
      </c>
      <c r="AT110" s="4">
        <v>4</v>
      </c>
      <c r="AU110" s="4">
        <v>4</v>
      </c>
      <c r="AV110" s="4">
        <v>4.0999999999999996</v>
      </c>
      <c r="AW110" s="4">
        <v>4</v>
      </c>
      <c r="AX110" s="4">
        <v>3.9</v>
      </c>
      <c r="AY110" s="4">
        <v>3.9</v>
      </c>
    </row>
    <row r="111" spans="1:51">
      <c r="A111" s="3"/>
    </row>
    <row r="112" spans="1:51">
      <c r="A112" s="3"/>
    </row>
    <row r="113" spans="1:51">
      <c r="A113" s="3" t="s">
        <v>116</v>
      </c>
    </row>
    <row r="114" spans="1:51">
      <c r="A114" s="3"/>
    </row>
    <row r="115" spans="1:51" s="10" customFormat="1" ht="29.25" customHeight="1">
      <c r="A115" s="9"/>
      <c r="C115" s="7" t="s">
        <v>39</v>
      </c>
      <c r="D115" s="14" t="s">
        <v>15</v>
      </c>
      <c r="E115" s="15"/>
      <c r="F115" s="15"/>
      <c r="G115" s="15"/>
      <c r="H115" s="14" t="s">
        <v>16</v>
      </c>
      <c r="I115" s="15"/>
      <c r="J115" s="14" t="s">
        <v>17</v>
      </c>
      <c r="K115" s="15"/>
      <c r="L115" s="15"/>
      <c r="M115" s="15"/>
      <c r="N115" s="15"/>
      <c r="O115" s="14" t="s">
        <v>40</v>
      </c>
      <c r="P115" s="15"/>
      <c r="Q115" s="14" t="s">
        <v>19</v>
      </c>
      <c r="R115" s="15"/>
      <c r="S115" s="14" t="s">
        <v>41</v>
      </c>
      <c r="T115" s="15"/>
      <c r="U115" s="14" t="s">
        <v>42</v>
      </c>
      <c r="V115" s="15"/>
      <c r="W115" s="15"/>
      <c r="X115" s="15"/>
      <c r="Y115" s="14" t="s">
        <v>22</v>
      </c>
      <c r="Z115" s="15"/>
      <c r="AA115" s="15"/>
      <c r="AB115" s="15"/>
      <c r="AC115" s="15"/>
      <c r="AD115" s="15"/>
      <c r="AE115" s="15"/>
      <c r="AF115" s="15"/>
      <c r="AG115" s="14" t="s">
        <v>23</v>
      </c>
      <c r="AH115" s="15"/>
      <c r="AI115" s="15"/>
      <c r="AJ115" s="14" t="s">
        <v>24</v>
      </c>
      <c r="AK115" s="15"/>
      <c r="AL115" s="14" t="s">
        <v>25</v>
      </c>
      <c r="AM115" s="15"/>
      <c r="AN115" s="15"/>
      <c r="AO115" s="15"/>
      <c r="AP115" s="15"/>
      <c r="AQ115" s="15"/>
      <c r="AR115" s="15"/>
      <c r="AS115" s="14" t="s">
        <v>26</v>
      </c>
      <c r="AT115" s="15"/>
      <c r="AU115" s="14" t="s">
        <v>43</v>
      </c>
      <c r="AV115" s="15"/>
      <c r="AW115" s="14" t="s">
        <v>44</v>
      </c>
      <c r="AX115" s="15"/>
      <c r="AY115" s="15"/>
    </row>
    <row r="116" spans="1:51" s="7" customFormat="1" ht="32.25" customHeight="1">
      <c r="A116" s="6"/>
      <c r="D116" s="8" t="s">
        <v>45</v>
      </c>
      <c r="E116" s="8" t="s">
        <v>46</v>
      </c>
      <c r="F116" s="8" t="s">
        <v>47</v>
      </c>
      <c r="G116" s="8" t="s">
        <v>48</v>
      </c>
      <c r="H116" s="8" t="s">
        <v>49</v>
      </c>
      <c r="I116" s="8" t="s">
        <v>50</v>
      </c>
      <c r="J116" s="8" t="s">
        <v>51</v>
      </c>
      <c r="K116" s="8" t="s">
        <v>52</v>
      </c>
      <c r="L116" s="8" t="s">
        <v>53</v>
      </c>
      <c r="M116" s="8" t="s">
        <v>54</v>
      </c>
      <c r="N116" s="8" t="s">
        <v>55</v>
      </c>
      <c r="O116" s="8" t="s">
        <v>56</v>
      </c>
      <c r="P116" s="8" t="s">
        <v>57</v>
      </c>
      <c r="Q116" s="8" t="s">
        <v>56</v>
      </c>
      <c r="R116" s="8" t="s">
        <v>57</v>
      </c>
      <c r="S116" s="8" t="s">
        <v>56</v>
      </c>
      <c r="T116" s="8" t="s">
        <v>57</v>
      </c>
      <c r="U116" s="8" t="s">
        <v>58</v>
      </c>
      <c r="V116" s="8" t="s">
        <v>59</v>
      </c>
      <c r="W116" s="8" t="s">
        <v>60</v>
      </c>
      <c r="X116" s="8" t="s">
        <v>61</v>
      </c>
      <c r="Y116" s="8" t="s">
        <v>62</v>
      </c>
      <c r="Z116" s="8" t="s">
        <v>63</v>
      </c>
      <c r="AA116" s="8" t="s">
        <v>64</v>
      </c>
      <c r="AB116" s="8" t="s">
        <v>65</v>
      </c>
      <c r="AC116" s="8" t="s">
        <v>66</v>
      </c>
      <c r="AD116" s="8" t="s">
        <v>67</v>
      </c>
      <c r="AE116" s="8" t="s">
        <v>68</v>
      </c>
      <c r="AF116" s="8" t="s">
        <v>69</v>
      </c>
      <c r="AG116" s="8" t="s">
        <v>70</v>
      </c>
      <c r="AH116" s="8" t="s">
        <v>71</v>
      </c>
      <c r="AI116" s="8" t="s">
        <v>72</v>
      </c>
      <c r="AJ116" s="8" t="s">
        <v>73</v>
      </c>
      <c r="AK116" s="8" t="s">
        <v>74</v>
      </c>
      <c r="AL116" s="8" t="s">
        <v>75</v>
      </c>
      <c r="AM116" s="8" t="s">
        <v>76</v>
      </c>
      <c r="AN116" s="8" t="s">
        <v>77</v>
      </c>
      <c r="AO116" s="8" t="s">
        <v>78</v>
      </c>
      <c r="AP116" s="8" t="s">
        <v>79</v>
      </c>
      <c r="AQ116" s="8" t="s">
        <v>80</v>
      </c>
      <c r="AR116" s="8" t="s">
        <v>81</v>
      </c>
      <c r="AS116" s="8" t="s">
        <v>82</v>
      </c>
      <c r="AT116" s="8" t="s">
        <v>57</v>
      </c>
      <c r="AU116" s="8" t="s">
        <v>56</v>
      </c>
      <c r="AV116" s="8" t="s">
        <v>57</v>
      </c>
      <c r="AW116" s="8" t="s">
        <v>83</v>
      </c>
      <c r="AX116" s="8" t="s">
        <v>84</v>
      </c>
      <c r="AY116" s="8" t="s">
        <v>85</v>
      </c>
    </row>
    <row r="117" spans="1:51">
      <c r="A117" s="3" t="s">
        <v>86</v>
      </c>
      <c r="C117" s="4">
        <v>2978</v>
      </c>
      <c r="D117" s="4">
        <v>2189</v>
      </c>
      <c r="E117" s="4">
        <v>790</v>
      </c>
      <c r="F117" s="4" t="s">
        <v>14</v>
      </c>
      <c r="G117" s="4" t="s">
        <v>14</v>
      </c>
      <c r="H117" s="4">
        <v>1322</v>
      </c>
      <c r="I117" s="4">
        <v>1656</v>
      </c>
      <c r="J117" s="4">
        <v>1247</v>
      </c>
      <c r="K117" s="4">
        <v>1665</v>
      </c>
      <c r="L117" s="4">
        <v>317</v>
      </c>
      <c r="M117" s="4">
        <v>83</v>
      </c>
      <c r="N117" s="4">
        <v>174</v>
      </c>
      <c r="O117" s="4">
        <v>773</v>
      </c>
      <c r="P117" s="4">
        <v>2205</v>
      </c>
      <c r="Q117" s="4">
        <v>1177</v>
      </c>
      <c r="R117" s="4">
        <v>1801</v>
      </c>
      <c r="S117" s="4">
        <v>1514</v>
      </c>
      <c r="T117" s="4">
        <v>1438</v>
      </c>
      <c r="U117" s="4">
        <v>183</v>
      </c>
      <c r="V117" s="4">
        <v>250</v>
      </c>
      <c r="W117" s="4">
        <v>1145</v>
      </c>
      <c r="X117" s="4">
        <v>1397</v>
      </c>
      <c r="Y117" s="4">
        <v>635</v>
      </c>
      <c r="Z117" s="4">
        <v>560</v>
      </c>
      <c r="AA117" s="4">
        <v>298</v>
      </c>
      <c r="AB117" s="4">
        <v>697</v>
      </c>
      <c r="AC117" s="4">
        <v>2190</v>
      </c>
      <c r="AD117" s="4">
        <v>155</v>
      </c>
      <c r="AE117" s="4">
        <v>296</v>
      </c>
      <c r="AF117" s="4">
        <v>91</v>
      </c>
      <c r="AG117" s="4">
        <v>637</v>
      </c>
      <c r="AH117" s="4">
        <v>1442</v>
      </c>
      <c r="AI117" s="4">
        <v>783</v>
      </c>
      <c r="AJ117" s="4">
        <v>975</v>
      </c>
      <c r="AK117" s="4">
        <v>1860</v>
      </c>
      <c r="AL117" s="4">
        <v>689</v>
      </c>
      <c r="AM117" s="4">
        <v>85</v>
      </c>
      <c r="AN117" s="4">
        <v>18</v>
      </c>
      <c r="AO117" s="4">
        <v>1902</v>
      </c>
      <c r="AP117" s="4">
        <v>25</v>
      </c>
      <c r="AQ117" s="4">
        <v>1692</v>
      </c>
      <c r="AR117" s="4">
        <v>1027</v>
      </c>
      <c r="AS117" s="4">
        <v>163</v>
      </c>
      <c r="AT117" s="4">
        <v>2631</v>
      </c>
      <c r="AU117" s="4">
        <v>1078</v>
      </c>
      <c r="AV117" s="4">
        <v>1900</v>
      </c>
      <c r="AW117" s="4">
        <v>1421</v>
      </c>
      <c r="AX117" s="4">
        <v>433</v>
      </c>
      <c r="AY117" s="4">
        <v>728</v>
      </c>
    </row>
    <row r="118" spans="1:51">
      <c r="A118" s="3"/>
    </row>
    <row r="119" spans="1:51">
      <c r="A119" s="3" t="s">
        <v>16</v>
      </c>
      <c r="B119" t="s">
        <v>49</v>
      </c>
      <c r="C119" s="4">
        <v>1322</v>
      </c>
      <c r="D119" s="4">
        <v>904</v>
      </c>
      <c r="E119" s="4">
        <v>419</v>
      </c>
      <c r="F119" s="4" t="s">
        <v>14</v>
      </c>
      <c r="G119" s="4" t="s">
        <v>14</v>
      </c>
      <c r="H119" s="4">
        <v>1322</v>
      </c>
      <c r="I119" s="4" t="s">
        <v>14</v>
      </c>
      <c r="J119" s="4">
        <v>512</v>
      </c>
      <c r="K119" s="4">
        <v>783</v>
      </c>
      <c r="L119" s="4">
        <v>159</v>
      </c>
      <c r="M119" s="4">
        <v>48</v>
      </c>
      <c r="N119" s="4">
        <v>114</v>
      </c>
      <c r="O119" s="4">
        <v>258</v>
      </c>
      <c r="P119" s="4">
        <v>1064</v>
      </c>
      <c r="Q119" s="4">
        <v>536</v>
      </c>
      <c r="R119" s="4">
        <v>786</v>
      </c>
      <c r="S119" s="4">
        <v>708</v>
      </c>
      <c r="T119" s="4">
        <v>603</v>
      </c>
      <c r="U119" s="4">
        <v>131</v>
      </c>
      <c r="V119" s="4">
        <v>163</v>
      </c>
      <c r="W119" s="4">
        <v>541</v>
      </c>
      <c r="X119" s="4">
        <v>485</v>
      </c>
      <c r="Y119" s="4">
        <v>258</v>
      </c>
      <c r="Z119" s="4">
        <v>244</v>
      </c>
      <c r="AA119" s="4">
        <v>149</v>
      </c>
      <c r="AB119" s="4">
        <v>303</v>
      </c>
      <c r="AC119" s="4">
        <v>954</v>
      </c>
      <c r="AD119" s="4">
        <v>73</v>
      </c>
      <c r="AE119" s="4">
        <v>129</v>
      </c>
      <c r="AF119" s="4">
        <v>41</v>
      </c>
      <c r="AG119" s="4">
        <v>373</v>
      </c>
      <c r="AH119" s="4">
        <v>638</v>
      </c>
      <c r="AI119" s="4">
        <v>262</v>
      </c>
      <c r="AJ119" s="4">
        <v>566</v>
      </c>
      <c r="AK119" s="4">
        <v>696</v>
      </c>
      <c r="AL119" s="4">
        <v>325</v>
      </c>
      <c r="AM119" s="4">
        <v>63</v>
      </c>
      <c r="AN119" s="4">
        <v>11</v>
      </c>
      <c r="AO119" s="4">
        <v>802</v>
      </c>
      <c r="AP119" s="4">
        <v>13</v>
      </c>
      <c r="AQ119" s="4">
        <v>701</v>
      </c>
      <c r="AR119" s="4">
        <v>513</v>
      </c>
      <c r="AS119" s="4">
        <v>64</v>
      </c>
      <c r="AT119" s="4">
        <v>1185</v>
      </c>
      <c r="AU119" s="4">
        <v>442</v>
      </c>
      <c r="AV119" s="4">
        <v>881</v>
      </c>
      <c r="AW119" s="4">
        <v>644</v>
      </c>
      <c r="AX119" s="4">
        <v>179</v>
      </c>
      <c r="AY119" s="4">
        <v>324</v>
      </c>
    </row>
    <row r="120" spans="1:51">
      <c r="A120" s="3"/>
      <c r="C120" s="11">
        <v>0.44</v>
      </c>
      <c r="D120" s="11">
        <v>0.41</v>
      </c>
      <c r="E120" s="11">
        <v>0.53</v>
      </c>
      <c r="F120" s="4" t="s">
        <v>14</v>
      </c>
      <c r="G120" s="4" t="s">
        <v>14</v>
      </c>
      <c r="H120" s="11">
        <v>1</v>
      </c>
      <c r="I120" s="4" t="s">
        <v>14</v>
      </c>
      <c r="J120" s="11">
        <v>0.41</v>
      </c>
      <c r="K120" s="11">
        <v>0.47</v>
      </c>
      <c r="L120" s="11">
        <v>0.5</v>
      </c>
      <c r="M120" s="11">
        <v>0.57999999999999996</v>
      </c>
      <c r="N120" s="11">
        <v>0.65</v>
      </c>
      <c r="O120" s="11">
        <v>0.33</v>
      </c>
      <c r="P120" s="11">
        <v>0.48</v>
      </c>
      <c r="Q120" s="11">
        <v>0.46</v>
      </c>
      <c r="R120" s="11">
        <v>0.44</v>
      </c>
      <c r="S120" s="11">
        <v>0.47</v>
      </c>
      <c r="T120" s="11">
        <v>0.42</v>
      </c>
      <c r="U120" s="11">
        <v>0.72</v>
      </c>
      <c r="V120" s="11">
        <v>0.65</v>
      </c>
      <c r="W120" s="11">
        <v>0.47</v>
      </c>
      <c r="X120" s="11">
        <v>0.35</v>
      </c>
      <c r="Y120" s="11">
        <v>0.41</v>
      </c>
      <c r="Z120" s="11">
        <v>0.44</v>
      </c>
      <c r="AA120" s="11">
        <v>0.5</v>
      </c>
      <c r="AB120" s="11">
        <v>0.43</v>
      </c>
      <c r="AC120" s="11">
        <v>0.44</v>
      </c>
      <c r="AD120" s="11">
        <v>0.47</v>
      </c>
      <c r="AE120" s="11">
        <v>0.43</v>
      </c>
      <c r="AF120" s="11">
        <v>0.45</v>
      </c>
      <c r="AG120" s="11">
        <v>0.59</v>
      </c>
      <c r="AH120" s="11">
        <v>0.44</v>
      </c>
      <c r="AI120" s="11">
        <v>0.33</v>
      </c>
      <c r="AJ120" s="11">
        <v>0.57999999999999996</v>
      </c>
      <c r="AK120" s="11">
        <v>0.37</v>
      </c>
      <c r="AL120" s="11">
        <v>0.47</v>
      </c>
      <c r="AM120" s="11">
        <v>0.74</v>
      </c>
      <c r="AN120" s="11">
        <v>0.62</v>
      </c>
      <c r="AO120" s="11">
        <v>0.42</v>
      </c>
      <c r="AP120" s="11">
        <v>0.5</v>
      </c>
      <c r="AQ120" s="11">
        <v>0.41</v>
      </c>
      <c r="AR120" s="11">
        <v>0.5</v>
      </c>
      <c r="AS120" s="11">
        <v>0.4</v>
      </c>
      <c r="AT120" s="11">
        <v>0.45</v>
      </c>
      <c r="AU120" s="11">
        <v>0.41</v>
      </c>
      <c r="AV120" s="11">
        <v>0.46</v>
      </c>
      <c r="AW120" s="11">
        <v>0.45</v>
      </c>
      <c r="AX120" s="11">
        <v>0.41</v>
      </c>
      <c r="AY120" s="11">
        <v>0.44</v>
      </c>
    </row>
    <row r="121" spans="1:51">
      <c r="A121" s="3"/>
      <c r="B121" t="s">
        <v>50</v>
      </c>
      <c r="C121" s="4">
        <v>1656</v>
      </c>
      <c r="D121" s="4">
        <v>1285</v>
      </c>
      <c r="E121" s="4">
        <v>371</v>
      </c>
      <c r="F121" s="4" t="s">
        <v>14</v>
      </c>
      <c r="G121" s="4" t="s">
        <v>14</v>
      </c>
      <c r="H121" s="4" t="s">
        <v>14</v>
      </c>
      <c r="I121" s="4">
        <v>1656</v>
      </c>
      <c r="J121" s="4">
        <v>735</v>
      </c>
      <c r="K121" s="4">
        <v>881</v>
      </c>
      <c r="L121" s="4">
        <v>158</v>
      </c>
      <c r="M121" s="4">
        <v>35</v>
      </c>
      <c r="N121" s="4">
        <v>60</v>
      </c>
      <c r="O121" s="4">
        <v>515</v>
      </c>
      <c r="P121" s="4">
        <v>1141</v>
      </c>
      <c r="Q121" s="4">
        <v>641</v>
      </c>
      <c r="R121" s="4">
        <v>1015</v>
      </c>
      <c r="S121" s="4">
        <v>806</v>
      </c>
      <c r="T121" s="4">
        <v>835</v>
      </c>
      <c r="U121" s="4">
        <v>52</v>
      </c>
      <c r="V121" s="4">
        <v>87</v>
      </c>
      <c r="W121" s="4">
        <v>604</v>
      </c>
      <c r="X121" s="4">
        <v>912</v>
      </c>
      <c r="Y121" s="4">
        <v>377</v>
      </c>
      <c r="Z121" s="4">
        <v>316</v>
      </c>
      <c r="AA121" s="4">
        <v>149</v>
      </c>
      <c r="AB121" s="4">
        <v>394</v>
      </c>
      <c r="AC121" s="4">
        <v>1236</v>
      </c>
      <c r="AD121" s="4">
        <v>82</v>
      </c>
      <c r="AE121" s="4">
        <v>168</v>
      </c>
      <c r="AF121" s="4">
        <v>50</v>
      </c>
      <c r="AG121" s="4">
        <v>264</v>
      </c>
      <c r="AH121" s="4">
        <v>804</v>
      </c>
      <c r="AI121" s="4">
        <v>522</v>
      </c>
      <c r="AJ121" s="4">
        <v>409</v>
      </c>
      <c r="AK121" s="4">
        <v>1164</v>
      </c>
      <c r="AL121" s="4">
        <v>363</v>
      </c>
      <c r="AM121" s="4">
        <v>22</v>
      </c>
      <c r="AN121" s="4">
        <v>7</v>
      </c>
      <c r="AO121" s="4">
        <v>1100</v>
      </c>
      <c r="AP121" s="4">
        <v>13</v>
      </c>
      <c r="AQ121" s="4">
        <v>991</v>
      </c>
      <c r="AR121" s="4">
        <v>514</v>
      </c>
      <c r="AS121" s="4">
        <v>99</v>
      </c>
      <c r="AT121" s="4">
        <v>1446</v>
      </c>
      <c r="AU121" s="4">
        <v>637</v>
      </c>
      <c r="AV121" s="4">
        <v>1019</v>
      </c>
      <c r="AW121" s="4">
        <v>777</v>
      </c>
      <c r="AX121" s="4">
        <v>255</v>
      </c>
      <c r="AY121" s="4">
        <v>404</v>
      </c>
    </row>
    <row r="122" spans="1:51">
      <c r="A122" s="3"/>
      <c r="C122" s="11">
        <v>0.56000000000000005</v>
      </c>
      <c r="D122" s="11">
        <v>0.59</v>
      </c>
      <c r="E122" s="11">
        <v>0.47</v>
      </c>
      <c r="F122" s="4" t="s">
        <v>14</v>
      </c>
      <c r="G122" s="4" t="s">
        <v>14</v>
      </c>
      <c r="H122" s="4" t="s">
        <v>14</v>
      </c>
      <c r="I122" s="11">
        <v>1</v>
      </c>
      <c r="J122" s="11">
        <v>0.59</v>
      </c>
      <c r="K122" s="11">
        <v>0.53</v>
      </c>
      <c r="L122" s="11">
        <v>0.5</v>
      </c>
      <c r="M122" s="11">
        <v>0.42</v>
      </c>
      <c r="N122" s="11">
        <v>0.35</v>
      </c>
      <c r="O122" s="11">
        <v>0.67</v>
      </c>
      <c r="P122" s="11">
        <v>0.52</v>
      </c>
      <c r="Q122" s="11">
        <v>0.54</v>
      </c>
      <c r="R122" s="11">
        <v>0.56000000000000005</v>
      </c>
      <c r="S122" s="11">
        <v>0.53</v>
      </c>
      <c r="T122" s="11">
        <v>0.57999999999999996</v>
      </c>
      <c r="U122" s="11">
        <v>0.28000000000000003</v>
      </c>
      <c r="V122" s="11">
        <v>0.35</v>
      </c>
      <c r="W122" s="11">
        <v>0.53</v>
      </c>
      <c r="X122" s="11">
        <v>0.65</v>
      </c>
      <c r="Y122" s="11">
        <v>0.59</v>
      </c>
      <c r="Z122" s="11">
        <v>0.56000000000000005</v>
      </c>
      <c r="AA122" s="11">
        <v>0.5</v>
      </c>
      <c r="AB122" s="11">
        <v>0.56999999999999995</v>
      </c>
      <c r="AC122" s="11">
        <v>0.56000000000000005</v>
      </c>
      <c r="AD122" s="11">
        <v>0.53</v>
      </c>
      <c r="AE122" s="11">
        <v>0.56999999999999995</v>
      </c>
      <c r="AF122" s="11">
        <v>0.55000000000000004</v>
      </c>
      <c r="AG122" s="11">
        <v>0.41</v>
      </c>
      <c r="AH122" s="11">
        <v>0.56000000000000005</v>
      </c>
      <c r="AI122" s="11">
        <v>0.67</v>
      </c>
      <c r="AJ122" s="11">
        <v>0.42</v>
      </c>
      <c r="AK122" s="11">
        <v>0.63</v>
      </c>
      <c r="AL122" s="11">
        <v>0.53</v>
      </c>
      <c r="AM122" s="11">
        <v>0.26</v>
      </c>
      <c r="AN122" s="11">
        <v>0.38</v>
      </c>
      <c r="AO122" s="11">
        <v>0.57999999999999996</v>
      </c>
      <c r="AP122" s="11">
        <v>0.5</v>
      </c>
      <c r="AQ122" s="11">
        <v>0.59</v>
      </c>
      <c r="AR122" s="11">
        <v>0.5</v>
      </c>
      <c r="AS122" s="11">
        <v>0.6</v>
      </c>
      <c r="AT122" s="11">
        <v>0.55000000000000004</v>
      </c>
      <c r="AU122" s="11">
        <v>0.59</v>
      </c>
      <c r="AV122" s="11">
        <v>0.54</v>
      </c>
      <c r="AW122" s="11">
        <v>0.55000000000000004</v>
      </c>
      <c r="AX122" s="11">
        <v>0.59</v>
      </c>
      <c r="AY122" s="11">
        <v>0.56000000000000005</v>
      </c>
    </row>
    <row r="123" spans="1:51">
      <c r="A123" s="3"/>
    </row>
    <row r="124" spans="1:51">
      <c r="A124" s="3"/>
    </row>
    <row r="125" spans="1:51">
      <c r="A125" s="2" t="s">
        <v>117</v>
      </c>
    </row>
    <row r="126" spans="1:51">
      <c r="A126" s="3"/>
    </row>
    <row r="127" spans="1:51" s="10" customFormat="1" ht="29.25" customHeight="1">
      <c r="A127" s="9"/>
      <c r="C127" s="7" t="s">
        <v>39</v>
      </c>
      <c r="D127" s="14" t="s">
        <v>15</v>
      </c>
      <c r="E127" s="15"/>
      <c r="F127" s="15"/>
      <c r="G127" s="15"/>
      <c r="H127" s="14" t="s">
        <v>16</v>
      </c>
      <c r="I127" s="15"/>
      <c r="J127" s="14" t="s">
        <v>17</v>
      </c>
      <c r="K127" s="15"/>
      <c r="L127" s="15"/>
      <c r="M127" s="15"/>
      <c r="N127" s="15"/>
      <c r="O127" s="14" t="s">
        <v>40</v>
      </c>
      <c r="P127" s="15"/>
      <c r="Q127" s="14" t="s">
        <v>19</v>
      </c>
      <c r="R127" s="15"/>
      <c r="S127" s="14" t="s">
        <v>41</v>
      </c>
      <c r="T127" s="15"/>
      <c r="U127" s="14" t="s">
        <v>42</v>
      </c>
      <c r="V127" s="15"/>
      <c r="W127" s="15"/>
      <c r="X127" s="15"/>
      <c r="Y127" s="14" t="s">
        <v>22</v>
      </c>
      <c r="Z127" s="15"/>
      <c r="AA127" s="15"/>
      <c r="AB127" s="15"/>
      <c r="AC127" s="15"/>
      <c r="AD127" s="15"/>
      <c r="AE127" s="15"/>
      <c r="AF127" s="15"/>
      <c r="AG127" s="14" t="s">
        <v>23</v>
      </c>
      <c r="AH127" s="15"/>
      <c r="AI127" s="15"/>
      <c r="AJ127" s="14" t="s">
        <v>24</v>
      </c>
      <c r="AK127" s="15"/>
      <c r="AL127" s="14" t="s">
        <v>25</v>
      </c>
      <c r="AM127" s="15"/>
      <c r="AN127" s="15"/>
      <c r="AO127" s="15"/>
      <c r="AP127" s="15"/>
      <c r="AQ127" s="15"/>
      <c r="AR127" s="15"/>
      <c r="AS127" s="14" t="s">
        <v>26</v>
      </c>
      <c r="AT127" s="15"/>
      <c r="AU127" s="14" t="s">
        <v>43</v>
      </c>
      <c r="AV127" s="15"/>
      <c r="AW127" s="14" t="s">
        <v>44</v>
      </c>
      <c r="AX127" s="15"/>
      <c r="AY127" s="15"/>
    </row>
    <row r="128" spans="1:51" s="7" customFormat="1" ht="32.25" customHeight="1">
      <c r="A128" s="6"/>
      <c r="D128" s="8" t="s">
        <v>45</v>
      </c>
      <c r="E128" s="8" t="s">
        <v>46</v>
      </c>
      <c r="F128" s="8" t="s">
        <v>47</v>
      </c>
      <c r="G128" s="8" t="s">
        <v>48</v>
      </c>
      <c r="H128" s="8" t="s">
        <v>49</v>
      </c>
      <c r="I128" s="8" t="s">
        <v>50</v>
      </c>
      <c r="J128" s="8" t="s">
        <v>51</v>
      </c>
      <c r="K128" s="8" t="s">
        <v>52</v>
      </c>
      <c r="L128" s="8" t="s">
        <v>53</v>
      </c>
      <c r="M128" s="8" t="s">
        <v>54</v>
      </c>
      <c r="N128" s="8" t="s">
        <v>55</v>
      </c>
      <c r="O128" s="8" t="s">
        <v>56</v>
      </c>
      <c r="P128" s="8" t="s">
        <v>57</v>
      </c>
      <c r="Q128" s="8" t="s">
        <v>56</v>
      </c>
      <c r="R128" s="8" t="s">
        <v>57</v>
      </c>
      <c r="S128" s="8" t="s">
        <v>56</v>
      </c>
      <c r="T128" s="8" t="s">
        <v>57</v>
      </c>
      <c r="U128" s="8" t="s">
        <v>58</v>
      </c>
      <c r="V128" s="8" t="s">
        <v>59</v>
      </c>
      <c r="W128" s="8" t="s">
        <v>60</v>
      </c>
      <c r="X128" s="8" t="s">
        <v>61</v>
      </c>
      <c r="Y128" s="8" t="s">
        <v>62</v>
      </c>
      <c r="Z128" s="8" t="s">
        <v>63</v>
      </c>
      <c r="AA128" s="8" t="s">
        <v>64</v>
      </c>
      <c r="AB128" s="8" t="s">
        <v>65</v>
      </c>
      <c r="AC128" s="8" t="s">
        <v>66</v>
      </c>
      <c r="AD128" s="8" t="s">
        <v>67</v>
      </c>
      <c r="AE128" s="8" t="s">
        <v>68</v>
      </c>
      <c r="AF128" s="8" t="s">
        <v>69</v>
      </c>
      <c r="AG128" s="8" t="s">
        <v>70</v>
      </c>
      <c r="AH128" s="8" t="s">
        <v>71</v>
      </c>
      <c r="AI128" s="8" t="s">
        <v>72</v>
      </c>
      <c r="AJ128" s="8" t="s">
        <v>73</v>
      </c>
      <c r="AK128" s="8" t="s">
        <v>74</v>
      </c>
      <c r="AL128" s="8" t="s">
        <v>75</v>
      </c>
      <c r="AM128" s="8" t="s">
        <v>76</v>
      </c>
      <c r="AN128" s="8" t="s">
        <v>77</v>
      </c>
      <c r="AO128" s="8" t="s">
        <v>78</v>
      </c>
      <c r="AP128" s="8" t="s">
        <v>79</v>
      </c>
      <c r="AQ128" s="8" t="s">
        <v>80</v>
      </c>
      <c r="AR128" s="8" t="s">
        <v>81</v>
      </c>
      <c r="AS128" s="8" t="s">
        <v>82</v>
      </c>
      <c r="AT128" s="8" t="s">
        <v>57</v>
      </c>
      <c r="AU128" s="8" t="s">
        <v>56</v>
      </c>
      <c r="AV128" s="8" t="s">
        <v>57</v>
      </c>
      <c r="AW128" s="8" t="s">
        <v>83</v>
      </c>
      <c r="AX128" s="8" t="s">
        <v>84</v>
      </c>
      <c r="AY128" s="8" t="s">
        <v>85</v>
      </c>
    </row>
    <row r="129" spans="1:51">
      <c r="A129" s="3" t="s">
        <v>86</v>
      </c>
      <c r="C129" s="4">
        <v>2189</v>
      </c>
      <c r="D129" s="4">
        <v>2189</v>
      </c>
      <c r="E129" s="4" t="s">
        <v>14</v>
      </c>
      <c r="F129" s="4" t="s">
        <v>14</v>
      </c>
      <c r="G129" s="4" t="s">
        <v>14</v>
      </c>
      <c r="H129" s="4">
        <v>904</v>
      </c>
      <c r="I129" s="4">
        <v>1285</v>
      </c>
      <c r="J129" s="4">
        <v>923</v>
      </c>
      <c r="K129" s="4">
        <v>1228</v>
      </c>
      <c r="L129" s="4">
        <v>297</v>
      </c>
      <c r="M129" s="4">
        <v>75</v>
      </c>
      <c r="N129" s="4">
        <v>142</v>
      </c>
      <c r="O129" s="4">
        <v>668</v>
      </c>
      <c r="P129" s="4">
        <v>1520</v>
      </c>
      <c r="Q129" s="4">
        <v>983</v>
      </c>
      <c r="R129" s="4">
        <v>1206</v>
      </c>
      <c r="S129" s="4">
        <v>1263</v>
      </c>
      <c r="T129" s="4">
        <v>909</v>
      </c>
      <c r="U129" s="4">
        <v>150</v>
      </c>
      <c r="V129" s="4">
        <v>174</v>
      </c>
      <c r="W129" s="4">
        <v>840</v>
      </c>
      <c r="X129" s="4">
        <v>1023</v>
      </c>
      <c r="Y129" s="4">
        <v>458</v>
      </c>
      <c r="Z129" s="4">
        <v>420</v>
      </c>
      <c r="AA129" s="4">
        <v>243</v>
      </c>
      <c r="AB129" s="4">
        <v>460</v>
      </c>
      <c r="AC129" s="4">
        <v>1581</v>
      </c>
      <c r="AD129" s="4">
        <v>120</v>
      </c>
      <c r="AE129" s="4">
        <v>228</v>
      </c>
      <c r="AF129" s="4">
        <v>77</v>
      </c>
      <c r="AG129" s="4">
        <v>530</v>
      </c>
      <c r="AH129" s="4">
        <v>1057</v>
      </c>
      <c r="AI129" s="4">
        <v>520</v>
      </c>
      <c r="AJ129" s="4">
        <v>725</v>
      </c>
      <c r="AK129" s="4">
        <v>1361</v>
      </c>
      <c r="AL129" s="4">
        <v>627</v>
      </c>
      <c r="AM129" s="4">
        <v>80</v>
      </c>
      <c r="AN129" s="4">
        <v>14</v>
      </c>
      <c r="AO129" s="4">
        <v>1253</v>
      </c>
      <c r="AP129" s="4">
        <v>22</v>
      </c>
      <c r="AQ129" s="4">
        <v>1093</v>
      </c>
      <c r="AR129" s="4">
        <v>903</v>
      </c>
      <c r="AS129" s="4">
        <v>99</v>
      </c>
      <c r="AT129" s="4">
        <v>1955</v>
      </c>
      <c r="AU129" s="4">
        <v>875</v>
      </c>
      <c r="AV129" s="4">
        <v>1314</v>
      </c>
      <c r="AW129" s="4">
        <v>1111</v>
      </c>
      <c r="AX129" s="4">
        <v>335</v>
      </c>
      <c r="AY129" s="4">
        <v>474</v>
      </c>
    </row>
    <row r="130" spans="1:51">
      <c r="A130" s="3"/>
    </row>
    <row r="131" spans="1:51">
      <c r="A131" s="3" t="s">
        <v>118</v>
      </c>
      <c r="B131" t="s">
        <v>56</v>
      </c>
      <c r="C131" s="4">
        <v>442</v>
      </c>
      <c r="D131" s="4">
        <v>442</v>
      </c>
      <c r="E131" s="4" t="s">
        <v>14</v>
      </c>
      <c r="F131" s="4" t="s">
        <v>14</v>
      </c>
      <c r="G131" s="4" t="s">
        <v>14</v>
      </c>
      <c r="H131" s="4">
        <v>224</v>
      </c>
      <c r="I131" s="4">
        <v>218</v>
      </c>
      <c r="J131" s="4">
        <v>86</v>
      </c>
      <c r="K131" s="4">
        <v>357</v>
      </c>
      <c r="L131" s="4">
        <v>56</v>
      </c>
      <c r="M131" s="4">
        <v>9</v>
      </c>
      <c r="N131" s="4">
        <v>28</v>
      </c>
      <c r="O131" s="4">
        <v>78</v>
      </c>
      <c r="P131" s="4">
        <v>364</v>
      </c>
      <c r="Q131" s="4">
        <v>229</v>
      </c>
      <c r="R131" s="4">
        <v>213</v>
      </c>
      <c r="S131" s="4">
        <v>323</v>
      </c>
      <c r="T131" s="4">
        <v>118</v>
      </c>
      <c r="U131" s="4">
        <v>5</v>
      </c>
      <c r="V131" s="4">
        <v>45</v>
      </c>
      <c r="W131" s="4">
        <v>240</v>
      </c>
      <c r="X131" s="4">
        <v>152</v>
      </c>
      <c r="Y131" s="4">
        <v>77</v>
      </c>
      <c r="Z131" s="4">
        <v>83</v>
      </c>
      <c r="AA131" s="4">
        <v>56</v>
      </c>
      <c r="AB131" s="4">
        <v>97</v>
      </c>
      <c r="AC131" s="4">
        <v>313</v>
      </c>
      <c r="AD131" s="4">
        <v>36</v>
      </c>
      <c r="AE131" s="4">
        <v>45</v>
      </c>
      <c r="AF131" s="4">
        <v>13</v>
      </c>
      <c r="AG131" s="4">
        <v>126</v>
      </c>
      <c r="AH131" s="4">
        <v>227</v>
      </c>
      <c r="AI131" s="4">
        <v>69</v>
      </c>
      <c r="AJ131" s="4">
        <v>167</v>
      </c>
      <c r="AK131" s="4">
        <v>251</v>
      </c>
      <c r="AL131" s="4">
        <v>135</v>
      </c>
      <c r="AM131" s="4">
        <v>11</v>
      </c>
      <c r="AN131" s="4">
        <v>2</v>
      </c>
      <c r="AO131" s="4">
        <v>256</v>
      </c>
      <c r="AP131" s="4">
        <v>1</v>
      </c>
      <c r="AQ131" s="4">
        <v>220</v>
      </c>
      <c r="AR131" s="4">
        <v>184</v>
      </c>
      <c r="AS131" s="4">
        <v>22</v>
      </c>
      <c r="AT131" s="4">
        <v>397</v>
      </c>
      <c r="AU131" s="4">
        <v>183</v>
      </c>
      <c r="AV131" s="4">
        <v>259</v>
      </c>
      <c r="AW131" s="4">
        <v>240</v>
      </c>
      <c r="AX131" s="4">
        <v>63</v>
      </c>
      <c r="AY131" s="4">
        <v>86</v>
      </c>
    </row>
    <row r="132" spans="1:51">
      <c r="A132" s="3"/>
      <c r="C132" s="11">
        <v>0.2</v>
      </c>
      <c r="D132" s="11">
        <v>0.2</v>
      </c>
      <c r="E132" s="4" t="s">
        <v>14</v>
      </c>
      <c r="F132" s="4" t="s">
        <v>14</v>
      </c>
      <c r="G132" s="4" t="s">
        <v>14</v>
      </c>
      <c r="H132" s="11">
        <v>0.25</v>
      </c>
      <c r="I132" s="11">
        <v>0.17</v>
      </c>
      <c r="J132" s="11">
        <v>0.09</v>
      </c>
      <c r="K132" s="11">
        <v>0.28999999999999998</v>
      </c>
      <c r="L132" s="11">
        <v>0.19</v>
      </c>
      <c r="M132" s="11">
        <v>0.12</v>
      </c>
      <c r="N132" s="11">
        <v>0.2</v>
      </c>
      <c r="O132" s="11">
        <v>0.12</v>
      </c>
      <c r="P132" s="11">
        <v>0.24</v>
      </c>
      <c r="Q132" s="11">
        <v>0.23</v>
      </c>
      <c r="R132" s="11">
        <v>0.18</v>
      </c>
      <c r="S132" s="11">
        <v>0.26</v>
      </c>
      <c r="T132" s="11">
        <v>0.13</v>
      </c>
      <c r="U132" s="11">
        <v>0.03</v>
      </c>
      <c r="V132" s="11">
        <v>0.26</v>
      </c>
      <c r="W132" s="11">
        <v>0.28999999999999998</v>
      </c>
      <c r="X132" s="11">
        <v>0.15</v>
      </c>
      <c r="Y132" s="11">
        <v>0.17</v>
      </c>
      <c r="Z132" s="11">
        <v>0.2</v>
      </c>
      <c r="AA132" s="11">
        <v>0.23</v>
      </c>
      <c r="AB132" s="11">
        <v>0.21</v>
      </c>
      <c r="AC132" s="11">
        <v>0.2</v>
      </c>
      <c r="AD132" s="11">
        <v>0.3</v>
      </c>
      <c r="AE132" s="11">
        <v>0.2</v>
      </c>
      <c r="AF132" s="11">
        <v>0.16</v>
      </c>
      <c r="AG132" s="11">
        <v>0.24</v>
      </c>
      <c r="AH132" s="11">
        <v>0.21</v>
      </c>
      <c r="AI132" s="11">
        <v>0.13</v>
      </c>
      <c r="AJ132" s="11">
        <v>0.23</v>
      </c>
      <c r="AK132" s="11">
        <v>0.18</v>
      </c>
      <c r="AL132" s="11">
        <v>0.22</v>
      </c>
      <c r="AM132" s="11">
        <v>0.13</v>
      </c>
      <c r="AN132" s="11">
        <v>0.13</v>
      </c>
      <c r="AO132" s="11">
        <v>0.2</v>
      </c>
      <c r="AP132" s="11">
        <v>0.04</v>
      </c>
      <c r="AQ132" s="11">
        <v>0.2</v>
      </c>
      <c r="AR132" s="11">
        <v>0.2</v>
      </c>
      <c r="AS132" s="11">
        <v>0.22</v>
      </c>
      <c r="AT132" s="11">
        <v>0.2</v>
      </c>
      <c r="AU132" s="11">
        <v>0.21</v>
      </c>
      <c r="AV132" s="11">
        <v>0.2</v>
      </c>
      <c r="AW132" s="11">
        <v>0.22</v>
      </c>
      <c r="AX132" s="11">
        <v>0.19</v>
      </c>
      <c r="AY132" s="11">
        <v>0.18</v>
      </c>
    </row>
    <row r="133" spans="1:51">
      <c r="A133" s="3"/>
      <c r="B133" t="s">
        <v>57</v>
      </c>
      <c r="C133" s="4">
        <v>1746</v>
      </c>
      <c r="D133" s="4">
        <v>1746</v>
      </c>
      <c r="E133" s="4" t="s">
        <v>14</v>
      </c>
      <c r="F133" s="4" t="s">
        <v>14</v>
      </c>
      <c r="G133" s="4" t="s">
        <v>14</v>
      </c>
      <c r="H133" s="4">
        <v>680</v>
      </c>
      <c r="I133" s="4">
        <v>1067</v>
      </c>
      <c r="J133" s="4">
        <v>837</v>
      </c>
      <c r="K133" s="4">
        <v>871</v>
      </c>
      <c r="L133" s="4">
        <v>241</v>
      </c>
      <c r="M133" s="4">
        <v>67</v>
      </c>
      <c r="N133" s="4">
        <v>114</v>
      </c>
      <c r="O133" s="4">
        <v>590</v>
      </c>
      <c r="P133" s="4">
        <v>1156</v>
      </c>
      <c r="Q133" s="4">
        <v>754</v>
      </c>
      <c r="R133" s="4">
        <v>992</v>
      </c>
      <c r="S133" s="4">
        <v>941</v>
      </c>
      <c r="T133" s="4">
        <v>791</v>
      </c>
      <c r="U133" s="4">
        <v>145</v>
      </c>
      <c r="V133" s="4">
        <v>128</v>
      </c>
      <c r="W133" s="4">
        <v>600</v>
      </c>
      <c r="X133" s="4">
        <v>871</v>
      </c>
      <c r="Y133" s="4">
        <v>380</v>
      </c>
      <c r="Z133" s="4">
        <v>337</v>
      </c>
      <c r="AA133" s="4">
        <v>187</v>
      </c>
      <c r="AB133" s="4">
        <v>363</v>
      </c>
      <c r="AC133" s="4">
        <v>1268</v>
      </c>
      <c r="AD133" s="4">
        <v>84</v>
      </c>
      <c r="AE133" s="4">
        <v>183</v>
      </c>
      <c r="AF133" s="4">
        <v>65</v>
      </c>
      <c r="AG133" s="4">
        <v>404</v>
      </c>
      <c r="AH133" s="4">
        <v>830</v>
      </c>
      <c r="AI133" s="4">
        <v>452</v>
      </c>
      <c r="AJ133" s="4">
        <v>557</v>
      </c>
      <c r="AK133" s="4">
        <v>1110</v>
      </c>
      <c r="AL133" s="4">
        <v>492</v>
      </c>
      <c r="AM133" s="4">
        <v>69</v>
      </c>
      <c r="AN133" s="4">
        <v>13</v>
      </c>
      <c r="AO133" s="4">
        <v>997</v>
      </c>
      <c r="AP133" s="4">
        <v>21</v>
      </c>
      <c r="AQ133" s="4">
        <v>873</v>
      </c>
      <c r="AR133" s="4">
        <v>719</v>
      </c>
      <c r="AS133" s="4">
        <v>77</v>
      </c>
      <c r="AT133" s="4">
        <v>1558</v>
      </c>
      <c r="AU133" s="4">
        <v>692</v>
      </c>
      <c r="AV133" s="4">
        <v>1055</v>
      </c>
      <c r="AW133" s="4">
        <v>870</v>
      </c>
      <c r="AX133" s="4">
        <v>273</v>
      </c>
      <c r="AY133" s="4">
        <v>388</v>
      </c>
    </row>
    <row r="134" spans="1:51">
      <c r="A134" s="3"/>
      <c r="C134" s="11">
        <v>0.8</v>
      </c>
      <c r="D134" s="11">
        <v>0.8</v>
      </c>
      <c r="E134" s="4" t="s">
        <v>14</v>
      </c>
      <c r="F134" s="4" t="s">
        <v>14</v>
      </c>
      <c r="G134" s="4" t="s">
        <v>14</v>
      </c>
      <c r="H134" s="11">
        <v>0.75</v>
      </c>
      <c r="I134" s="11">
        <v>0.83</v>
      </c>
      <c r="J134" s="11">
        <v>0.91</v>
      </c>
      <c r="K134" s="11">
        <v>0.71</v>
      </c>
      <c r="L134" s="11">
        <v>0.81</v>
      </c>
      <c r="M134" s="11">
        <v>0.88</v>
      </c>
      <c r="N134" s="11">
        <v>0.8</v>
      </c>
      <c r="O134" s="11">
        <v>0.88</v>
      </c>
      <c r="P134" s="11">
        <v>0.76</v>
      </c>
      <c r="Q134" s="11">
        <v>0.77</v>
      </c>
      <c r="R134" s="11">
        <v>0.82</v>
      </c>
      <c r="S134" s="11">
        <v>0.74</v>
      </c>
      <c r="T134" s="11">
        <v>0.87</v>
      </c>
      <c r="U134" s="11">
        <v>0.97</v>
      </c>
      <c r="V134" s="11">
        <v>0.74</v>
      </c>
      <c r="W134" s="11">
        <v>0.71</v>
      </c>
      <c r="X134" s="11">
        <v>0.85</v>
      </c>
      <c r="Y134" s="11">
        <v>0.83</v>
      </c>
      <c r="Z134" s="11">
        <v>0.8</v>
      </c>
      <c r="AA134" s="11">
        <v>0.77</v>
      </c>
      <c r="AB134" s="11">
        <v>0.79</v>
      </c>
      <c r="AC134" s="11">
        <v>0.8</v>
      </c>
      <c r="AD134" s="11">
        <v>0.7</v>
      </c>
      <c r="AE134" s="11">
        <v>0.8</v>
      </c>
      <c r="AF134" s="11">
        <v>0.84</v>
      </c>
      <c r="AG134" s="11">
        <v>0.76</v>
      </c>
      <c r="AH134" s="11">
        <v>0.79</v>
      </c>
      <c r="AI134" s="11">
        <v>0.87</v>
      </c>
      <c r="AJ134" s="11">
        <v>0.77</v>
      </c>
      <c r="AK134" s="11">
        <v>0.82</v>
      </c>
      <c r="AL134" s="11">
        <v>0.78</v>
      </c>
      <c r="AM134" s="11">
        <v>0.87</v>
      </c>
      <c r="AN134" s="11">
        <v>0.87</v>
      </c>
      <c r="AO134" s="11">
        <v>0.8</v>
      </c>
      <c r="AP134" s="11">
        <v>0.96</v>
      </c>
      <c r="AQ134" s="11">
        <v>0.8</v>
      </c>
      <c r="AR134" s="11">
        <v>0.8</v>
      </c>
      <c r="AS134" s="11">
        <v>0.78</v>
      </c>
      <c r="AT134" s="11">
        <v>0.8</v>
      </c>
      <c r="AU134" s="11">
        <v>0.79</v>
      </c>
      <c r="AV134" s="11">
        <v>0.8</v>
      </c>
      <c r="AW134" s="11">
        <v>0.78</v>
      </c>
      <c r="AX134" s="11">
        <v>0.81</v>
      </c>
      <c r="AY134" s="11">
        <v>0.82</v>
      </c>
    </row>
    <row r="135" spans="1:51">
      <c r="A135" s="3"/>
    </row>
    <row r="136" spans="1:51">
      <c r="A136" s="3"/>
    </row>
    <row r="137" spans="1:51">
      <c r="A137" s="2" t="s">
        <v>119</v>
      </c>
    </row>
    <row r="138" spans="1:51">
      <c r="A138" s="3"/>
    </row>
    <row r="139" spans="1:51" s="10" customFormat="1" ht="29.25" customHeight="1">
      <c r="A139" s="9"/>
      <c r="C139" s="7" t="s">
        <v>39</v>
      </c>
      <c r="D139" s="14" t="s">
        <v>15</v>
      </c>
      <c r="E139" s="15"/>
      <c r="F139" s="15"/>
      <c r="G139" s="15"/>
      <c r="H139" s="14" t="s">
        <v>16</v>
      </c>
      <c r="I139" s="15"/>
      <c r="J139" s="14" t="s">
        <v>17</v>
      </c>
      <c r="K139" s="15"/>
      <c r="L139" s="15"/>
      <c r="M139" s="15"/>
      <c r="N139" s="15"/>
      <c r="O139" s="14" t="s">
        <v>40</v>
      </c>
      <c r="P139" s="15"/>
      <c r="Q139" s="14" t="s">
        <v>19</v>
      </c>
      <c r="R139" s="15"/>
      <c r="S139" s="14" t="s">
        <v>41</v>
      </c>
      <c r="T139" s="15"/>
      <c r="U139" s="14" t="s">
        <v>42</v>
      </c>
      <c r="V139" s="15"/>
      <c r="W139" s="15"/>
      <c r="X139" s="15"/>
      <c r="Y139" s="14" t="s">
        <v>22</v>
      </c>
      <c r="Z139" s="15"/>
      <c r="AA139" s="15"/>
      <c r="AB139" s="15"/>
      <c r="AC139" s="15"/>
      <c r="AD139" s="15"/>
      <c r="AE139" s="15"/>
      <c r="AF139" s="15"/>
      <c r="AG139" s="14" t="s">
        <v>23</v>
      </c>
      <c r="AH139" s="15"/>
      <c r="AI139" s="15"/>
      <c r="AJ139" s="14" t="s">
        <v>24</v>
      </c>
      <c r="AK139" s="15"/>
      <c r="AL139" s="14" t="s">
        <v>25</v>
      </c>
      <c r="AM139" s="15"/>
      <c r="AN139" s="15"/>
      <c r="AO139" s="15"/>
      <c r="AP139" s="15"/>
      <c r="AQ139" s="15"/>
      <c r="AR139" s="15"/>
      <c r="AS139" s="14" t="s">
        <v>26</v>
      </c>
      <c r="AT139" s="15"/>
      <c r="AU139" s="14" t="s">
        <v>43</v>
      </c>
      <c r="AV139" s="15"/>
      <c r="AW139" s="14" t="s">
        <v>44</v>
      </c>
      <c r="AX139" s="15"/>
      <c r="AY139" s="15"/>
    </row>
    <row r="140" spans="1:51" s="7" customFormat="1" ht="32.25" customHeight="1">
      <c r="A140" s="6"/>
      <c r="D140" s="8" t="s">
        <v>45</v>
      </c>
      <c r="E140" s="8" t="s">
        <v>46</v>
      </c>
      <c r="F140" s="8" t="s">
        <v>47</v>
      </c>
      <c r="G140" s="8" t="s">
        <v>48</v>
      </c>
      <c r="H140" s="8" t="s">
        <v>49</v>
      </c>
      <c r="I140" s="8" t="s">
        <v>50</v>
      </c>
      <c r="J140" s="8" t="s">
        <v>51</v>
      </c>
      <c r="K140" s="8" t="s">
        <v>52</v>
      </c>
      <c r="L140" s="8" t="s">
        <v>53</v>
      </c>
      <c r="M140" s="8" t="s">
        <v>54</v>
      </c>
      <c r="N140" s="8" t="s">
        <v>55</v>
      </c>
      <c r="O140" s="8" t="s">
        <v>56</v>
      </c>
      <c r="P140" s="8" t="s">
        <v>57</v>
      </c>
      <c r="Q140" s="8" t="s">
        <v>56</v>
      </c>
      <c r="R140" s="8" t="s">
        <v>57</v>
      </c>
      <c r="S140" s="8" t="s">
        <v>56</v>
      </c>
      <c r="T140" s="8" t="s">
        <v>57</v>
      </c>
      <c r="U140" s="8" t="s">
        <v>58</v>
      </c>
      <c r="V140" s="8" t="s">
        <v>59</v>
      </c>
      <c r="W140" s="8" t="s">
        <v>60</v>
      </c>
      <c r="X140" s="8" t="s">
        <v>61</v>
      </c>
      <c r="Y140" s="8" t="s">
        <v>62</v>
      </c>
      <c r="Z140" s="8" t="s">
        <v>63</v>
      </c>
      <c r="AA140" s="8" t="s">
        <v>64</v>
      </c>
      <c r="AB140" s="8" t="s">
        <v>65</v>
      </c>
      <c r="AC140" s="8" t="s">
        <v>66</v>
      </c>
      <c r="AD140" s="8" t="s">
        <v>67</v>
      </c>
      <c r="AE140" s="8" t="s">
        <v>68</v>
      </c>
      <c r="AF140" s="8" t="s">
        <v>69</v>
      </c>
      <c r="AG140" s="8" t="s">
        <v>70</v>
      </c>
      <c r="AH140" s="8" t="s">
        <v>71</v>
      </c>
      <c r="AI140" s="8" t="s">
        <v>72</v>
      </c>
      <c r="AJ140" s="8" t="s">
        <v>73</v>
      </c>
      <c r="AK140" s="8" t="s">
        <v>74</v>
      </c>
      <c r="AL140" s="8" t="s">
        <v>75</v>
      </c>
      <c r="AM140" s="8" t="s">
        <v>76</v>
      </c>
      <c r="AN140" s="8" t="s">
        <v>77</v>
      </c>
      <c r="AO140" s="8" t="s">
        <v>78</v>
      </c>
      <c r="AP140" s="8" t="s">
        <v>79</v>
      </c>
      <c r="AQ140" s="8" t="s">
        <v>80</v>
      </c>
      <c r="AR140" s="8" t="s">
        <v>81</v>
      </c>
      <c r="AS140" s="8" t="s">
        <v>82</v>
      </c>
      <c r="AT140" s="8" t="s">
        <v>57</v>
      </c>
      <c r="AU140" s="8" t="s">
        <v>56</v>
      </c>
      <c r="AV140" s="8" t="s">
        <v>57</v>
      </c>
      <c r="AW140" s="8" t="s">
        <v>83</v>
      </c>
      <c r="AX140" s="8" t="s">
        <v>84</v>
      </c>
      <c r="AY140" s="8" t="s">
        <v>85</v>
      </c>
    </row>
    <row r="141" spans="1:51">
      <c r="A141" s="3" t="s">
        <v>86</v>
      </c>
      <c r="C141" s="4">
        <v>442</v>
      </c>
      <c r="D141" s="4">
        <v>442</v>
      </c>
      <c r="E141" s="4" t="s">
        <v>14</v>
      </c>
      <c r="F141" s="4" t="s">
        <v>14</v>
      </c>
      <c r="G141" s="4" t="s">
        <v>14</v>
      </c>
      <c r="H141" s="4">
        <v>224</v>
      </c>
      <c r="I141" s="4">
        <v>218</v>
      </c>
      <c r="J141" s="4">
        <v>86</v>
      </c>
      <c r="K141" s="4">
        <v>357</v>
      </c>
      <c r="L141" s="4">
        <v>56</v>
      </c>
      <c r="M141" s="4">
        <v>9</v>
      </c>
      <c r="N141" s="4">
        <v>28</v>
      </c>
      <c r="O141" s="4">
        <v>78</v>
      </c>
      <c r="P141" s="4">
        <v>364</v>
      </c>
      <c r="Q141" s="4">
        <v>229</v>
      </c>
      <c r="R141" s="4">
        <v>213</v>
      </c>
      <c r="S141" s="4">
        <v>323</v>
      </c>
      <c r="T141" s="4">
        <v>118</v>
      </c>
      <c r="U141" s="4">
        <v>5</v>
      </c>
      <c r="V141" s="4">
        <v>45</v>
      </c>
      <c r="W141" s="4">
        <v>240</v>
      </c>
      <c r="X141" s="4">
        <v>152</v>
      </c>
      <c r="Y141" s="4">
        <v>77</v>
      </c>
      <c r="Z141" s="4">
        <v>83</v>
      </c>
      <c r="AA141" s="4">
        <v>56</v>
      </c>
      <c r="AB141" s="4">
        <v>97</v>
      </c>
      <c r="AC141" s="4">
        <v>313</v>
      </c>
      <c r="AD141" s="4">
        <v>36</v>
      </c>
      <c r="AE141" s="4">
        <v>45</v>
      </c>
      <c r="AF141" s="4">
        <v>13</v>
      </c>
      <c r="AG141" s="4">
        <v>126</v>
      </c>
      <c r="AH141" s="4">
        <v>227</v>
      </c>
      <c r="AI141" s="4">
        <v>69</v>
      </c>
      <c r="AJ141" s="4">
        <v>167</v>
      </c>
      <c r="AK141" s="4">
        <v>251</v>
      </c>
      <c r="AL141" s="4">
        <v>135</v>
      </c>
      <c r="AM141" s="4">
        <v>11</v>
      </c>
      <c r="AN141" s="4">
        <v>2</v>
      </c>
      <c r="AO141" s="4">
        <v>256</v>
      </c>
      <c r="AP141" s="4">
        <v>1</v>
      </c>
      <c r="AQ141" s="4">
        <v>220</v>
      </c>
      <c r="AR141" s="4">
        <v>184</v>
      </c>
      <c r="AS141" s="4">
        <v>22</v>
      </c>
      <c r="AT141" s="4">
        <v>397</v>
      </c>
      <c r="AU141" s="4">
        <v>183</v>
      </c>
      <c r="AV141" s="4">
        <v>259</v>
      </c>
      <c r="AW141" s="4">
        <v>240</v>
      </c>
      <c r="AX141" s="4">
        <v>63</v>
      </c>
      <c r="AY141" s="4">
        <v>86</v>
      </c>
    </row>
    <row r="142" spans="1:51">
      <c r="A142" s="3"/>
    </row>
    <row r="143" spans="1:51">
      <c r="A143" s="3" t="s">
        <v>120</v>
      </c>
      <c r="B143" t="s">
        <v>121</v>
      </c>
      <c r="C143" s="4">
        <v>273</v>
      </c>
      <c r="D143" s="4">
        <v>273</v>
      </c>
      <c r="E143" s="4" t="s">
        <v>14</v>
      </c>
      <c r="F143" s="4" t="s">
        <v>14</v>
      </c>
      <c r="G143" s="4" t="s">
        <v>14</v>
      </c>
      <c r="H143" s="4">
        <v>135</v>
      </c>
      <c r="I143" s="4">
        <v>138</v>
      </c>
      <c r="J143" s="4">
        <v>57</v>
      </c>
      <c r="K143" s="4">
        <v>218</v>
      </c>
      <c r="L143" s="4">
        <v>34</v>
      </c>
      <c r="M143" s="4">
        <v>5</v>
      </c>
      <c r="N143" s="4">
        <v>14</v>
      </c>
      <c r="O143" s="4">
        <v>43</v>
      </c>
      <c r="P143" s="4">
        <v>230</v>
      </c>
      <c r="Q143" s="4">
        <v>141</v>
      </c>
      <c r="R143" s="4">
        <v>132</v>
      </c>
      <c r="S143" s="4">
        <v>200</v>
      </c>
      <c r="T143" s="4">
        <v>72</v>
      </c>
      <c r="U143" s="4">
        <v>3</v>
      </c>
      <c r="V143" s="4">
        <v>23</v>
      </c>
      <c r="W143" s="4">
        <v>142</v>
      </c>
      <c r="X143" s="4">
        <v>105</v>
      </c>
      <c r="Y143" s="4">
        <v>47</v>
      </c>
      <c r="Z143" s="4">
        <v>44</v>
      </c>
      <c r="AA143" s="4">
        <v>33</v>
      </c>
      <c r="AB143" s="4">
        <v>57</v>
      </c>
      <c r="AC143" s="4">
        <v>182</v>
      </c>
      <c r="AD143" s="4">
        <v>25</v>
      </c>
      <c r="AE143" s="4">
        <v>29</v>
      </c>
      <c r="AF143" s="4">
        <v>11</v>
      </c>
      <c r="AG143" s="4">
        <v>75</v>
      </c>
      <c r="AH143" s="4">
        <v>135</v>
      </c>
      <c r="AI143" s="4">
        <v>48</v>
      </c>
      <c r="AJ143" s="4">
        <v>99</v>
      </c>
      <c r="AK143" s="4">
        <v>156</v>
      </c>
      <c r="AL143" s="4">
        <v>77</v>
      </c>
      <c r="AM143" s="4">
        <v>8</v>
      </c>
      <c r="AN143" s="4" t="s">
        <v>14</v>
      </c>
      <c r="AO143" s="4">
        <v>165</v>
      </c>
      <c r="AP143" s="4">
        <v>1</v>
      </c>
      <c r="AQ143" s="4">
        <v>139</v>
      </c>
      <c r="AR143" s="4">
        <v>112</v>
      </c>
      <c r="AS143" s="4">
        <v>13</v>
      </c>
      <c r="AT143" s="4">
        <v>246</v>
      </c>
      <c r="AU143" s="4">
        <v>94</v>
      </c>
      <c r="AV143" s="4">
        <v>180</v>
      </c>
      <c r="AW143" s="4">
        <v>149</v>
      </c>
      <c r="AX143" s="4">
        <v>41</v>
      </c>
      <c r="AY143" s="4">
        <v>54</v>
      </c>
    </row>
    <row r="144" spans="1:51">
      <c r="A144" s="3"/>
      <c r="C144" s="11">
        <v>0.62</v>
      </c>
      <c r="D144" s="11">
        <v>0.62</v>
      </c>
      <c r="E144" s="4" t="s">
        <v>14</v>
      </c>
      <c r="F144" s="4" t="s">
        <v>14</v>
      </c>
      <c r="G144" s="4" t="s">
        <v>14</v>
      </c>
      <c r="H144" s="11">
        <v>0.6</v>
      </c>
      <c r="I144" s="11">
        <v>0.63</v>
      </c>
      <c r="J144" s="11">
        <v>0.66</v>
      </c>
      <c r="K144" s="11">
        <v>0.61</v>
      </c>
      <c r="L144" s="11">
        <v>0.6</v>
      </c>
      <c r="M144" s="11">
        <v>0.56000000000000005</v>
      </c>
      <c r="N144" s="11">
        <v>0.48</v>
      </c>
      <c r="O144" s="11">
        <v>0.56000000000000005</v>
      </c>
      <c r="P144" s="11">
        <v>0.63</v>
      </c>
      <c r="Q144" s="11">
        <v>0.62</v>
      </c>
      <c r="R144" s="11">
        <v>0.62</v>
      </c>
      <c r="S144" s="11">
        <v>0.62</v>
      </c>
      <c r="T144" s="11">
        <v>0.61</v>
      </c>
      <c r="U144" s="11">
        <v>0.6</v>
      </c>
      <c r="V144" s="11">
        <v>0.51</v>
      </c>
      <c r="W144" s="11">
        <v>0.59</v>
      </c>
      <c r="X144" s="11">
        <v>0.69</v>
      </c>
      <c r="Y144" s="11">
        <v>0.61</v>
      </c>
      <c r="Z144" s="11">
        <v>0.53</v>
      </c>
      <c r="AA144" s="11">
        <v>0.59</v>
      </c>
      <c r="AB144" s="11">
        <v>0.59</v>
      </c>
      <c r="AC144" s="11">
        <v>0.57999999999999996</v>
      </c>
      <c r="AD144" s="11">
        <v>0.7</v>
      </c>
      <c r="AE144" s="11">
        <v>0.64</v>
      </c>
      <c r="AF144" s="11">
        <v>0.85</v>
      </c>
      <c r="AG144" s="11">
        <v>0.6</v>
      </c>
      <c r="AH144" s="11">
        <v>0.6</v>
      </c>
      <c r="AI144" s="11">
        <v>0.7</v>
      </c>
      <c r="AJ144" s="11">
        <v>0.6</v>
      </c>
      <c r="AK144" s="11">
        <v>0.62</v>
      </c>
      <c r="AL144" s="11">
        <v>0.56999999999999995</v>
      </c>
      <c r="AM144" s="11">
        <v>0.73</v>
      </c>
      <c r="AN144" s="4" t="s">
        <v>14</v>
      </c>
      <c r="AO144" s="11">
        <v>0.65</v>
      </c>
      <c r="AP144" s="11">
        <v>1</v>
      </c>
      <c r="AQ144" s="11">
        <v>0.63</v>
      </c>
      <c r="AR144" s="11">
        <v>0.61</v>
      </c>
      <c r="AS144" s="11">
        <v>0.56999999999999995</v>
      </c>
      <c r="AT144" s="11">
        <v>0.62</v>
      </c>
      <c r="AU144" s="11">
        <v>0.51</v>
      </c>
      <c r="AV144" s="11">
        <v>0.69</v>
      </c>
      <c r="AW144" s="11">
        <v>0.62</v>
      </c>
      <c r="AX144" s="11">
        <v>0.65</v>
      </c>
      <c r="AY144" s="11">
        <v>0.63</v>
      </c>
    </row>
    <row r="145" spans="1:51">
      <c r="A145" s="3"/>
      <c r="B145" t="s">
        <v>122</v>
      </c>
      <c r="C145" s="4">
        <v>142</v>
      </c>
      <c r="D145" s="4">
        <v>142</v>
      </c>
      <c r="E145" s="4" t="s">
        <v>14</v>
      </c>
      <c r="F145" s="4" t="s">
        <v>14</v>
      </c>
      <c r="G145" s="4" t="s">
        <v>14</v>
      </c>
      <c r="H145" s="4">
        <v>72</v>
      </c>
      <c r="I145" s="4">
        <v>70</v>
      </c>
      <c r="J145" s="4">
        <v>20</v>
      </c>
      <c r="K145" s="4">
        <v>120</v>
      </c>
      <c r="L145" s="4">
        <v>14</v>
      </c>
      <c r="M145" s="4">
        <v>1</v>
      </c>
      <c r="N145" s="4">
        <v>11</v>
      </c>
      <c r="O145" s="4">
        <v>20</v>
      </c>
      <c r="P145" s="4">
        <v>122</v>
      </c>
      <c r="Q145" s="4">
        <v>77</v>
      </c>
      <c r="R145" s="4">
        <v>65</v>
      </c>
      <c r="S145" s="4">
        <v>101</v>
      </c>
      <c r="T145" s="4">
        <v>40</v>
      </c>
      <c r="U145" s="4">
        <v>2</v>
      </c>
      <c r="V145" s="4">
        <v>20</v>
      </c>
      <c r="W145" s="4">
        <v>78</v>
      </c>
      <c r="X145" s="4">
        <v>42</v>
      </c>
      <c r="Y145" s="4">
        <v>24</v>
      </c>
      <c r="Z145" s="4">
        <v>21</v>
      </c>
      <c r="AA145" s="4">
        <v>20</v>
      </c>
      <c r="AB145" s="4">
        <v>35</v>
      </c>
      <c r="AC145" s="4">
        <v>100</v>
      </c>
      <c r="AD145" s="4">
        <v>11</v>
      </c>
      <c r="AE145" s="4">
        <v>15</v>
      </c>
      <c r="AF145" s="4">
        <v>5</v>
      </c>
      <c r="AG145" s="4">
        <v>52</v>
      </c>
      <c r="AH145" s="4">
        <v>69</v>
      </c>
      <c r="AI145" s="4">
        <v>14</v>
      </c>
      <c r="AJ145" s="4">
        <v>37</v>
      </c>
      <c r="AK145" s="4">
        <v>98</v>
      </c>
      <c r="AL145" s="4">
        <v>47</v>
      </c>
      <c r="AM145" s="4">
        <v>3</v>
      </c>
      <c r="AN145" s="4" t="s">
        <v>14</v>
      </c>
      <c r="AO145" s="4">
        <v>83</v>
      </c>
      <c r="AP145" s="4">
        <v>1</v>
      </c>
      <c r="AQ145" s="4">
        <v>74</v>
      </c>
      <c r="AR145" s="4">
        <v>60</v>
      </c>
      <c r="AS145" s="4">
        <v>6</v>
      </c>
      <c r="AT145" s="4">
        <v>127</v>
      </c>
      <c r="AU145" s="4">
        <v>51</v>
      </c>
      <c r="AV145" s="4">
        <v>91</v>
      </c>
      <c r="AW145" s="4">
        <v>84</v>
      </c>
      <c r="AX145" s="4">
        <v>18</v>
      </c>
      <c r="AY145" s="4">
        <v>24</v>
      </c>
    </row>
    <row r="146" spans="1:51">
      <c r="A146" s="3"/>
      <c r="C146" s="11">
        <v>0.32</v>
      </c>
      <c r="D146" s="11">
        <v>0.32</v>
      </c>
      <c r="E146" s="4" t="s">
        <v>14</v>
      </c>
      <c r="F146" s="4" t="s">
        <v>14</v>
      </c>
      <c r="G146" s="4" t="s">
        <v>14</v>
      </c>
      <c r="H146" s="11">
        <v>0.32</v>
      </c>
      <c r="I146" s="11">
        <v>0.32</v>
      </c>
      <c r="J146" s="11">
        <v>0.24</v>
      </c>
      <c r="K146" s="11">
        <v>0.34</v>
      </c>
      <c r="L146" s="11">
        <v>0.24</v>
      </c>
      <c r="M146" s="11">
        <v>0.11</v>
      </c>
      <c r="N146" s="11">
        <v>0.38</v>
      </c>
      <c r="O146" s="11">
        <v>0.26</v>
      </c>
      <c r="P146" s="11">
        <v>0.33</v>
      </c>
      <c r="Q146" s="11">
        <v>0.34</v>
      </c>
      <c r="R146" s="11">
        <v>0.3</v>
      </c>
      <c r="S146" s="11">
        <v>0.31</v>
      </c>
      <c r="T146" s="11">
        <v>0.34</v>
      </c>
      <c r="U146" s="11">
        <v>0.4</v>
      </c>
      <c r="V146" s="11">
        <v>0.45</v>
      </c>
      <c r="W146" s="11">
        <v>0.33</v>
      </c>
      <c r="X146" s="11">
        <v>0.27</v>
      </c>
      <c r="Y146" s="11">
        <v>0.31</v>
      </c>
      <c r="Z146" s="11">
        <v>0.26</v>
      </c>
      <c r="AA146" s="11">
        <v>0.36</v>
      </c>
      <c r="AB146" s="11">
        <v>0.36</v>
      </c>
      <c r="AC146" s="11">
        <v>0.32</v>
      </c>
      <c r="AD146" s="11">
        <v>0.3</v>
      </c>
      <c r="AE146" s="11">
        <v>0.34</v>
      </c>
      <c r="AF146" s="11">
        <v>0.38</v>
      </c>
      <c r="AG146" s="11">
        <v>0.41</v>
      </c>
      <c r="AH146" s="11">
        <v>0.3</v>
      </c>
      <c r="AI146" s="11">
        <v>0.21</v>
      </c>
      <c r="AJ146" s="11">
        <v>0.22</v>
      </c>
      <c r="AK146" s="11">
        <v>0.39</v>
      </c>
      <c r="AL146" s="11">
        <v>0.35</v>
      </c>
      <c r="AM146" s="11">
        <v>0.27</v>
      </c>
      <c r="AN146" s="4" t="s">
        <v>14</v>
      </c>
      <c r="AO146" s="11">
        <v>0.32</v>
      </c>
      <c r="AP146" s="11">
        <v>1</v>
      </c>
      <c r="AQ146" s="11">
        <v>0.34</v>
      </c>
      <c r="AR146" s="11">
        <v>0.32</v>
      </c>
      <c r="AS146" s="11">
        <v>0.26</v>
      </c>
      <c r="AT146" s="11">
        <v>0.32</v>
      </c>
      <c r="AU146" s="11">
        <v>0.28000000000000003</v>
      </c>
      <c r="AV146" s="11">
        <v>0.35</v>
      </c>
      <c r="AW146" s="11">
        <v>0.35</v>
      </c>
      <c r="AX146" s="11">
        <v>0.28999999999999998</v>
      </c>
      <c r="AY146" s="11">
        <v>0.28000000000000003</v>
      </c>
    </row>
    <row r="147" spans="1:51">
      <c r="A147" s="3"/>
      <c r="B147" t="s">
        <v>123</v>
      </c>
      <c r="C147" s="4">
        <v>133</v>
      </c>
      <c r="D147" s="4">
        <v>133</v>
      </c>
      <c r="E147" s="4" t="s">
        <v>14</v>
      </c>
      <c r="F147" s="4" t="s">
        <v>14</v>
      </c>
      <c r="G147" s="4" t="s">
        <v>14</v>
      </c>
      <c r="H147" s="4">
        <v>66</v>
      </c>
      <c r="I147" s="4">
        <v>68</v>
      </c>
      <c r="J147" s="4">
        <v>21</v>
      </c>
      <c r="K147" s="4">
        <v>113</v>
      </c>
      <c r="L147" s="4">
        <v>14</v>
      </c>
      <c r="M147" s="4" t="s">
        <v>14</v>
      </c>
      <c r="N147" s="4">
        <v>8</v>
      </c>
      <c r="O147" s="4">
        <v>22</v>
      </c>
      <c r="P147" s="4">
        <v>111</v>
      </c>
      <c r="Q147" s="4">
        <v>69</v>
      </c>
      <c r="R147" s="4">
        <v>65</v>
      </c>
      <c r="S147" s="4">
        <v>102</v>
      </c>
      <c r="T147" s="4">
        <v>30</v>
      </c>
      <c r="U147" s="4">
        <v>2</v>
      </c>
      <c r="V147" s="4">
        <v>17</v>
      </c>
      <c r="W147" s="4">
        <v>75</v>
      </c>
      <c r="X147" s="4">
        <v>39</v>
      </c>
      <c r="Y147" s="4">
        <v>20</v>
      </c>
      <c r="Z147" s="4">
        <v>29</v>
      </c>
      <c r="AA147" s="4">
        <v>14</v>
      </c>
      <c r="AB147" s="4">
        <v>31</v>
      </c>
      <c r="AC147" s="4">
        <v>94</v>
      </c>
      <c r="AD147" s="4">
        <v>11</v>
      </c>
      <c r="AE147" s="4">
        <v>18</v>
      </c>
      <c r="AF147" s="4">
        <v>2</v>
      </c>
      <c r="AG147" s="4">
        <v>45</v>
      </c>
      <c r="AH147" s="4">
        <v>67</v>
      </c>
      <c r="AI147" s="4">
        <v>18</v>
      </c>
      <c r="AJ147" s="4">
        <v>50</v>
      </c>
      <c r="AK147" s="4">
        <v>78</v>
      </c>
      <c r="AL147" s="4">
        <v>39</v>
      </c>
      <c r="AM147" s="4">
        <v>3</v>
      </c>
      <c r="AN147" s="4">
        <v>2</v>
      </c>
      <c r="AO147" s="4">
        <v>80</v>
      </c>
      <c r="AP147" s="4" t="s">
        <v>14</v>
      </c>
      <c r="AQ147" s="4">
        <v>70</v>
      </c>
      <c r="AR147" s="4">
        <v>54</v>
      </c>
      <c r="AS147" s="4">
        <v>8</v>
      </c>
      <c r="AT147" s="4">
        <v>120</v>
      </c>
      <c r="AU147" s="4">
        <v>77</v>
      </c>
      <c r="AV147" s="4">
        <v>56</v>
      </c>
      <c r="AW147" s="4">
        <v>69</v>
      </c>
      <c r="AX147" s="4">
        <v>18</v>
      </c>
      <c r="AY147" s="4">
        <v>31</v>
      </c>
    </row>
    <row r="148" spans="1:51">
      <c r="A148" s="3"/>
      <c r="C148" s="11">
        <v>0.3</v>
      </c>
      <c r="D148" s="11">
        <v>0.3</v>
      </c>
      <c r="E148" s="4" t="s">
        <v>14</v>
      </c>
      <c r="F148" s="4" t="s">
        <v>14</v>
      </c>
      <c r="G148" s="4" t="s">
        <v>14</v>
      </c>
      <c r="H148" s="11">
        <v>0.28999999999999998</v>
      </c>
      <c r="I148" s="11">
        <v>0.31</v>
      </c>
      <c r="J148" s="11">
        <v>0.25</v>
      </c>
      <c r="K148" s="11">
        <v>0.32</v>
      </c>
      <c r="L148" s="11">
        <v>0.26</v>
      </c>
      <c r="M148" s="4" t="s">
        <v>14</v>
      </c>
      <c r="N148" s="11">
        <v>0.28000000000000003</v>
      </c>
      <c r="O148" s="11">
        <v>0.28000000000000003</v>
      </c>
      <c r="P148" s="11">
        <v>0.31</v>
      </c>
      <c r="Q148" s="11">
        <v>0.3</v>
      </c>
      <c r="R148" s="11">
        <v>0.3</v>
      </c>
      <c r="S148" s="11">
        <v>0.32</v>
      </c>
      <c r="T148" s="11">
        <v>0.25</v>
      </c>
      <c r="U148" s="11">
        <v>0.4</v>
      </c>
      <c r="V148" s="11">
        <v>0.38</v>
      </c>
      <c r="W148" s="11">
        <v>0.31</v>
      </c>
      <c r="X148" s="11">
        <v>0.25</v>
      </c>
      <c r="Y148" s="11">
        <v>0.26</v>
      </c>
      <c r="Z148" s="11">
        <v>0.35</v>
      </c>
      <c r="AA148" s="11">
        <v>0.24</v>
      </c>
      <c r="AB148" s="11">
        <v>0.32</v>
      </c>
      <c r="AC148" s="11">
        <v>0.3</v>
      </c>
      <c r="AD148" s="11">
        <v>0.3</v>
      </c>
      <c r="AE148" s="11">
        <v>0.4</v>
      </c>
      <c r="AF148" s="11">
        <v>0.15</v>
      </c>
      <c r="AG148" s="11">
        <v>0.36</v>
      </c>
      <c r="AH148" s="11">
        <v>0.28999999999999998</v>
      </c>
      <c r="AI148" s="11">
        <v>0.27</v>
      </c>
      <c r="AJ148" s="11">
        <v>0.3</v>
      </c>
      <c r="AK148" s="11">
        <v>0.31</v>
      </c>
      <c r="AL148" s="11">
        <v>0.28999999999999998</v>
      </c>
      <c r="AM148" s="11">
        <v>0.27</v>
      </c>
      <c r="AN148" s="11">
        <v>1</v>
      </c>
      <c r="AO148" s="11">
        <v>0.31</v>
      </c>
      <c r="AP148" s="4" t="s">
        <v>14</v>
      </c>
      <c r="AQ148" s="11">
        <v>0.32</v>
      </c>
      <c r="AR148" s="11">
        <v>0.28999999999999998</v>
      </c>
      <c r="AS148" s="11">
        <v>0.35</v>
      </c>
      <c r="AT148" s="11">
        <v>0.3</v>
      </c>
      <c r="AU148" s="11">
        <v>0.42</v>
      </c>
      <c r="AV148" s="11">
        <v>0.22</v>
      </c>
      <c r="AW148" s="11">
        <v>0.28999999999999998</v>
      </c>
      <c r="AX148" s="11">
        <v>0.28999999999999998</v>
      </c>
      <c r="AY148" s="11">
        <v>0.36</v>
      </c>
    </row>
    <row r="149" spans="1:51">
      <c r="A149" s="3"/>
      <c r="B149" t="s">
        <v>124</v>
      </c>
      <c r="C149" s="4">
        <v>131</v>
      </c>
      <c r="D149" s="4">
        <v>131</v>
      </c>
      <c r="E149" s="4" t="s">
        <v>14</v>
      </c>
      <c r="F149" s="4" t="s">
        <v>14</v>
      </c>
      <c r="G149" s="4" t="s">
        <v>14</v>
      </c>
      <c r="H149" s="4">
        <v>56</v>
      </c>
      <c r="I149" s="4">
        <v>75</v>
      </c>
      <c r="J149" s="4">
        <v>31</v>
      </c>
      <c r="K149" s="4">
        <v>104</v>
      </c>
      <c r="L149" s="4">
        <v>12</v>
      </c>
      <c r="M149" s="4">
        <v>3</v>
      </c>
      <c r="N149" s="4">
        <v>12</v>
      </c>
      <c r="O149" s="4">
        <v>27</v>
      </c>
      <c r="P149" s="4">
        <v>104</v>
      </c>
      <c r="Q149" s="4">
        <v>67</v>
      </c>
      <c r="R149" s="4">
        <v>65</v>
      </c>
      <c r="S149" s="4">
        <v>88</v>
      </c>
      <c r="T149" s="4">
        <v>42</v>
      </c>
      <c r="U149" s="4" t="s">
        <v>14</v>
      </c>
      <c r="V149" s="4">
        <v>13</v>
      </c>
      <c r="W149" s="4">
        <v>69</v>
      </c>
      <c r="X149" s="4">
        <v>50</v>
      </c>
      <c r="Y149" s="4">
        <v>27</v>
      </c>
      <c r="Z149" s="4">
        <v>21</v>
      </c>
      <c r="AA149" s="4">
        <v>16</v>
      </c>
      <c r="AB149" s="4">
        <v>33</v>
      </c>
      <c r="AC149" s="4">
        <v>98</v>
      </c>
      <c r="AD149" s="4">
        <v>10</v>
      </c>
      <c r="AE149" s="4">
        <v>11</v>
      </c>
      <c r="AF149" s="4">
        <v>4</v>
      </c>
      <c r="AG149" s="4">
        <v>39</v>
      </c>
      <c r="AH149" s="4">
        <v>64</v>
      </c>
      <c r="AI149" s="4">
        <v>24</v>
      </c>
      <c r="AJ149" s="4">
        <v>41</v>
      </c>
      <c r="AK149" s="4">
        <v>86</v>
      </c>
      <c r="AL149" s="4">
        <v>31</v>
      </c>
      <c r="AM149" s="4">
        <v>1</v>
      </c>
      <c r="AN149" s="4">
        <v>1</v>
      </c>
      <c r="AO149" s="4">
        <v>87</v>
      </c>
      <c r="AP149" s="4" t="s">
        <v>14</v>
      </c>
      <c r="AQ149" s="4">
        <v>80</v>
      </c>
      <c r="AR149" s="4">
        <v>40</v>
      </c>
      <c r="AS149" s="4">
        <v>6</v>
      </c>
      <c r="AT149" s="4">
        <v>121</v>
      </c>
      <c r="AU149" s="4">
        <v>47</v>
      </c>
      <c r="AV149" s="4">
        <v>84</v>
      </c>
      <c r="AW149" s="4">
        <v>79</v>
      </c>
      <c r="AX149" s="4">
        <v>19</v>
      </c>
      <c r="AY149" s="4">
        <v>22</v>
      </c>
    </row>
    <row r="150" spans="1:51">
      <c r="A150" s="3"/>
      <c r="C150" s="11">
        <v>0.3</v>
      </c>
      <c r="D150" s="11">
        <v>0.3</v>
      </c>
      <c r="E150" s="4" t="s">
        <v>14</v>
      </c>
      <c r="F150" s="4" t="s">
        <v>14</v>
      </c>
      <c r="G150" s="4" t="s">
        <v>14</v>
      </c>
      <c r="H150" s="11">
        <v>0.25</v>
      </c>
      <c r="I150" s="11">
        <v>0.35</v>
      </c>
      <c r="J150" s="11">
        <v>0.36</v>
      </c>
      <c r="K150" s="11">
        <v>0.28999999999999998</v>
      </c>
      <c r="L150" s="11">
        <v>0.21</v>
      </c>
      <c r="M150" s="11">
        <v>0.33</v>
      </c>
      <c r="N150" s="11">
        <v>0.41</v>
      </c>
      <c r="O150" s="11">
        <v>0.35</v>
      </c>
      <c r="P150" s="11">
        <v>0.28999999999999998</v>
      </c>
      <c r="Q150" s="11">
        <v>0.28999999999999998</v>
      </c>
      <c r="R150" s="11">
        <v>0.3</v>
      </c>
      <c r="S150" s="11">
        <v>0.27</v>
      </c>
      <c r="T150" s="11">
        <v>0.36</v>
      </c>
      <c r="U150" s="4" t="s">
        <v>14</v>
      </c>
      <c r="V150" s="11">
        <v>0.28000000000000003</v>
      </c>
      <c r="W150" s="11">
        <v>0.28999999999999998</v>
      </c>
      <c r="X150" s="11">
        <v>0.33</v>
      </c>
      <c r="Y150" s="11">
        <v>0.35</v>
      </c>
      <c r="Z150" s="11">
        <v>0.26</v>
      </c>
      <c r="AA150" s="11">
        <v>0.28999999999999998</v>
      </c>
      <c r="AB150" s="11">
        <v>0.34</v>
      </c>
      <c r="AC150" s="11">
        <v>0.31</v>
      </c>
      <c r="AD150" s="11">
        <v>0.27</v>
      </c>
      <c r="AE150" s="11">
        <v>0.23</v>
      </c>
      <c r="AF150" s="11">
        <v>0.31</v>
      </c>
      <c r="AG150" s="11">
        <v>0.31</v>
      </c>
      <c r="AH150" s="11">
        <v>0.28000000000000003</v>
      </c>
      <c r="AI150" s="11">
        <v>0.35</v>
      </c>
      <c r="AJ150" s="11">
        <v>0.24</v>
      </c>
      <c r="AK150" s="11">
        <v>0.34</v>
      </c>
      <c r="AL150" s="11">
        <v>0.23</v>
      </c>
      <c r="AM150" s="11">
        <v>0.09</v>
      </c>
      <c r="AN150" s="11">
        <v>0.5</v>
      </c>
      <c r="AO150" s="11">
        <v>0.34</v>
      </c>
      <c r="AP150" s="4" t="s">
        <v>14</v>
      </c>
      <c r="AQ150" s="11">
        <v>0.36</v>
      </c>
      <c r="AR150" s="11">
        <v>0.21</v>
      </c>
      <c r="AS150" s="11">
        <v>0.26</v>
      </c>
      <c r="AT150" s="11">
        <v>0.3</v>
      </c>
      <c r="AU150" s="11">
        <v>0.26</v>
      </c>
      <c r="AV150" s="11">
        <v>0.32</v>
      </c>
      <c r="AW150" s="11">
        <v>0.33</v>
      </c>
      <c r="AX150" s="11">
        <v>0.31</v>
      </c>
      <c r="AY150" s="11">
        <v>0.26</v>
      </c>
    </row>
    <row r="151" spans="1:51">
      <c r="A151" s="3"/>
      <c r="B151" t="s">
        <v>125</v>
      </c>
      <c r="C151" s="4">
        <v>63</v>
      </c>
      <c r="D151" s="4">
        <v>63</v>
      </c>
      <c r="E151" s="4" t="s">
        <v>14</v>
      </c>
      <c r="F151" s="4" t="s">
        <v>14</v>
      </c>
      <c r="G151" s="4" t="s">
        <v>14</v>
      </c>
      <c r="H151" s="4">
        <v>31</v>
      </c>
      <c r="I151" s="4">
        <v>32</v>
      </c>
      <c r="J151" s="4">
        <v>14</v>
      </c>
      <c r="K151" s="4">
        <v>50</v>
      </c>
      <c r="L151" s="4">
        <v>3</v>
      </c>
      <c r="M151" s="4">
        <v>2</v>
      </c>
      <c r="N151" s="4">
        <v>3</v>
      </c>
      <c r="O151" s="4">
        <v>13</v>
      </c>
      <c r="P151" s="4">
        <v>50</v>
      </c>
      <c r="Q151" s="4">
        <v>35</v>
      </c>
      <c r="R151" s="4">
        <v>28</v>
      </c>
      <c r="S151" s="4">
        <v>50</v>
      </c>
      <c r="T151" s="4">
        <v>13</v>
      </c>
      <c r="U151" s="4">
        <v>3</v>
      </c>
      <c r="V151" s="4">
        <v>6</v>
      </c>
      <c r="W151" s="4">
        <v>38</v>
      </c>
      <c r="X151" s="4">
        <v>16</v>
      </c>
      <c r="Y151" s="4">
        <v>9</v>
      </c>
      <c r="Z151" s="4">
        <v>14</v>
      </c>
      <c r="AA151" s="4">
        <v>10</v>
      </c>
      <c r="AB151" s="4">
        <v>15</v>
      </c>
      <c r="AC151" s="4">
        <v>48</v>
      </c>
      <c r="AD151" s="4">
        <v>6</v>
      </c>
      <c r="AE151" s="4">
        <v>6</v>
      </c>
      <c r="AF151" s="4">
        <v>1</v>
      </c>
      <c r="AG151" s="4">
        <v>22</v>
      </c>
      <c r="AH151" s="4">
        <v>31</v>
      </c>
      <c r="AI151" s="4">
        <v>8</v>
      </c>
      <c r="AJ151" s="4">
        <v>22</v>
      </c>
      <c r="AK151" s="4">
        <v>39</v>
      </c>
      <c r="AL151" s="4">
        <v>27</v>
      </c>
      <c r="AM151" s="4">
        <v>2</v>
      </c>
      <c r="AN151" s="4" t="s">
        <v>14</v>
      </c>
      <c r="AO151" s="4">
        <v>30</v>
      </c>
      <c r="AP151" s="4" t="s">
        <v>14</v>
      </c>
      <c r="AQ151" s="4">
        <v>26</v>
      </c>
      <c r="AR151" s="4">
        <v>33</v>
      </c>
      <c r="AS151" s="4">
        <v>5</v>
      </c>
      <c r="AT151" s="4">
        <v>57</v>
      </c>
      <c r="AU151" s="4">
        <v>19</v>
      </c>
      <c r="AV151" s="4">
        <v>43</v>
      </c>
      <c r="AW151" s="4">
        <v>36</v>
      </c>
      <c r="AX151" s="4">
        <v>9</v>
      </c>
      <c r="AY151" s="4">
        <v>12</v>
      </c>
    </row>
    <row r="152" spans="1:51">
      <c r="A152" s="3"/>
      <c r="C152" s="11">
        <v>0.14000000000000001</v>
      </c>
      <c r="D152" s="11">
        <v>0.14000000000000001</v>
      </c>
      <c r="E152" s="4" t="s">
        <v>14</v>
      </c>
      <c r="F152" s="4" t="s">
        <v>14</v>
      </c>
      <c r="G152" s="4" t="s">
        <v>14</v>
      </c>
      <c r="H152" s="11">
        <v>0.14000000000000001</v>
      </c>
      <c r="I152" s="11">
        <v>0.15</v>
      </c>
      <c r="J152" s="11">
        <v>0.16</v>
      </c>
      <c r="K152" s="11">
        <v>0.14000000000000001</v>
      </c>
      <c r="L152" s="11">
        <v>0.05</v>
      </c>
      <c r="M152" s="11">
        <v>0.22</v>
      </c>
      <c r="N152" s="11">
        <v>0.1</v>
      </c>
      <c r="O152" s="11">
        <v>0.16</v>
      </c>
      <c r="P152" s="11">
        <v>0.14000000000000001</v>
      </c>
      <c r="Q152" s="11">
        <v>0.15</v>
      </c>
      <c r="R152" s="11">
        <v>0.13</v>
      </c>
      <c r="S152" s="11">
        <v>0.16</v>
      </c>
      <c r="T152" s="11">
        <v>0.11</v>
      </c>
      <c r="U152" s="11">
        <v>0.6</v>
      </c>
      <c r="V152" s="11">
        <v>0.13</v>
      </c>
      <c r="W152" s="11">
        <v>0.16</v>
      </c>
      <c r="X152" s="11">
        <v>0.11</v>
      </c>
      <c r="Y152" s="11">
        <v>0.11</v>
      </c>
      <c r="Z152" s="11">
        <v>0.17</v>
      </c>
      <c r="AA152" s="11">
        <v>0.17</v>
      </c>
      <c r="AB152" s="11">
        <v>0.16</v>
      </c>
      <c r="AC152" s="11">
        <v>0.15</v>
      </c>
      <c r="AD152" s="11">
        <v>0.16</v>
      </c>
      <c r="AE152" s="11">
        <v>0.13</v>
      </c>
      <c r="AF152" s="11">
        <v>0.08</v>
      </c>
      <c r="AG152" s="11">
        <v>0.18</v>
      </c>
      <c r="AH152" s="11">
        <v>0.14000000000000001</v>
      </c>
      <c r="AI152" s="11">
        <v>0.11</v>
      </c>
      <c r="AJ152" s="11">
        <v>0.13</v>
      </c>
      <c r="AK152" s="11">
        <v>0.15</v>
      </c>
      <c r="AL152" s="11">
        <v>0.2</v>
      </c>
      <c r="AM152" s="11">
        <v>0.18</v>
      </c>
      <c r="AN152" s="4" t="s">
        <v>14</v>
      </c>
      <c r="AO152" s="11">
        <v>0.12</v>
      </c>
      <c r="AP152" s="4" t="s">
        <v>14</v>
      </c>
      <c r="AQ152" s="11">
        <v>0.12</v>
      </c>
      <c r="AR152" s="11">
        <v>0.18</v>
      </c>
      <c r="AS152" s="11">
        <v>0.22</v>
      </c>
      <c r="AT152" s="11">
        <v>0.14000000000000001</v>
      </c>
      <c r="AU152" s="11">
        <v>0.11</v>
      </c>
      <c r="AV152" s="11">
        <v>0.17</v>
      </c>
      <c r="AW152" s="11">
        <v>0.15</v>
      </c>
      <c r="AX152" s="11">
        <v>0.14000000000000001</v>
      </c>
      <c r="AY152" s="11">
        <v>0.13</v>
      </c>
    </row>
    <row r="153" spans="1:51">
      <c r="A153" s="3"/>
      <c r="B153" t="s">
        <v>126</v>
      </c>
      <c r="C153" s="4">
        <v>51</v>
      </c>
      <c r="D153" s="4">
        <v>51</v>
      </c>
      <c r="E153" s="4" t="s">
        <v>14</v>
      </c>
      <c r="F153" s="4" t="s">
        <v>14</v>
      </c>
      <c r="G153" s="4" t="s">
        <v>14</v>
      </c>
      <c r="H153" s="4">
        <v>23</v>
      </c>
      <c r="I153" s="4">
        <v>28</v>
      </c>
      <c r="J153" s="4">
        <v>4</v>
      </c>
      <c r="K153" s="4">
        <v>47</v>
      </c>
      <c r="L153" s="4">
        <v>5</v>
      </c>
      <c r="M153" s="4">
        <v>1</v>
      </c>
      <c r="N153" s="4">
        <v>3</v>
      </c>
      <c r="O153" s="4">
        <v>7</v>
      </c>
      <c r="P153" s="4">
        <v>44</v>
      </c>
      <c r="Q153" s="4">
        <v>25</v>
      </c>
      <c r="R153" s="4">
        <v>26</v>
      </c>
      <c r="S153" s="4">
        <v>36</v>
      </c>
      <c r="T153" s="4">
        <v>15</v>
      </c>
      <c r="U153" s="4">
        <v>1</v>
      </c>
      <c r="V153" s="4">
        <v>12</v>
      </c>
      <c r="W153" s="4">
        <v>31</v>
      </c>
      <c r="X153" s="4">
        <v>8</v>
      </c>
      <c r="Y153" s="4">
        <v>11</v>
      </c>
      <c r="Z153" s="4">
        <v>12</v>
      </c>
      <c r="AA153" s="4">
        <v>7</v>
      </c>
      <c r="AB153" s="4">
        <v>8</v>
      </c>
      <c r="AC153" s="4">
        <v>37</v>
      </c>
      <c r="AD153" s="4">
        <v>5</v>
      </c>
      <c r="AE153" s="4">
        <v>7</v>
      </c>
      <c r="AF153" s="4">
        <v>2</v>
      </c>
      <c r="AG153" s="4">
        <v>23</v>
      </c>
      <c r="AH153" s="4">
        <v>22</v>
      </c>
      <c r="AI153" s="4">
        <v>3</v>
      </c>
      <c r="AJ153" s="4">
        <v>15</v>
      </c>
      <c r="AK153" s="4">
        <v>32</v>
      </c>
      <c r="AL153" s="4">
        <v>16</v>
      </c>
      <c r="AM153" s="4" t="s">
        <v>14</v>
      </c>
      <c r="AN153" s="4">
        <v>2</v>
      </c>
      <c r="AO153" s="4">
        <v>30</v>
      </c>
      <c r="AP153" s="4" t="s">
        <v>14</v>
      </c>
      <c r="AQ153" s="4">
        <v>26</v>
      </c>
      <c r="AR153" s="4">
        <v>22</v>
      </c>
      <c r="AS153" s="4">
        <v>2</v>
      </c>
      <c r="AT153" s="4">
        <v>45</v>
      </c>
      <c r="AU153" s="4">
        <v>21</v>
      </c>
      <c r="AV153" s="4">
        <v>30</v>
      </c>
      <c r="AW153" s="4">
        <v>26</v>
      </c>
      <c r="AX153" s="4">
        <v>7</v>
      </c>
      <c r="AY153" s="4">
        <v>13</v>
      </c>
    </row>
    <row r="154" spans="1:51">
      <c r="A154" s="3"/>
      <c r="C154" s="11">
        <v>0.12</v>
      </c>
      <c r="D154" s="11">
        <v>0.12</v>
      </c>
      <c r="E154" s="4" t="s">
        <v>14</v>
      </c>
      <c r="F154" s="4" t="s">
        <v>14</v>
      </c>
      <c r="G154" s="4" t="s">
        <v>14</v>
      </c>
      <c r="H154" s="11">
        <v>0.1</v>
      </c>
      <c r="I154" s="11">
        <v>0.13</v>
      </c>
      <c r="J154" s="11">
        <v>0.04</v>
      </c>
      <c r="K154" s="11">
        <v>0.13</v>
      </c>
      <c r="L154" s="11">
        <v>0.09</v>
      </c>
      <c r="M154" s="11">
        <v>0.11</v>
      </c>
      <c r="N154" s="11">
        <v>0.1</v>
      </c>
      <c r="O154" s="11">
        <v>0.09</v>
      </c>
      <c r="P154" s="11">
        <v>0.12</v>
      </c>
      <c r="Q154" s="11">
        <v>0.11</v>
      </c>
      <c r="R154" s="11">
        <v>0.12</v>
      </c>
      <c r="S154" s="11">
        <v>0.11</v>
      </c>
      <c r="T154" s="11">
        <v>0.13</v>
      </c>
      <c r="U154" s="11">
        <v>0.2</v>
      </c>
      <c r="V154" s="11">
        <v>0.26</v>
      </c>
      <c r="W154" s="11">
        <v>0.13</v>
      </c>
      <c r="X154" s="11">
        <v>0.05</v>
      </c>
      <c r="Y154" s="11">
        <v>0.14000000000000001</v>
      </c>
      <c r="Z154" s="11">
        <v>0.14000000000000001</v>
      </c>
      <c r="AA154" s="11">
        <v>0.12</v>
      </c>
      <c r="AB154" s="11">
        <v>0.08</v>
      </c>
      <c r="AC154" s="11">
        <v>0.12</v>
      </c>
      <c r="AD154" s="11">
        <v>0.14000000000000001</v>
      </c>
      <c r="AE154" s="11">
        <v>0.15</v>
      </c>
      <c r="AF154" s="11">
        <v>0.15</v>
      </c>
      <c r="AG154" s="11">
        <v>0.18</v>
      </c>
      <c r="AH154" s="11">
        <v>0.1</v>
      </c>
      <c r="AI154" s="11">
        <v>0.04</v>
      </c>
      <c r="AJ154" s="11">
        <v>0.09</v>
      </c>
      <c r="AK154" s="11">
        <v>0.13</v>
      </c>
      <c r="AL154" s="11">
        <v>0.12</v>
      </c>
      <c r="AM154" s="4" t="s">
        <v>14</v>
      </c>
      <c r="AN154" s="11">
        <v>1</v>
      </c>
      <c r="AO154" s="11">
        <v>0.12</v>
      </c>
      <c r="AP154" s="4" t="s">
        <v>14</v>
      </c>
      <c r="AQ154" s="11">
        <v>0.12</v>
      </c>
      <c r="AR154" s="11">
        <v>0.12</v>
      </c>
      <c r="AS154" s="11">
        <v>0.09</v>
      </c>
      <c r="AT154" s="11">
        <v>0.11</v>
      </c>
      <c r="AU154" s="11">
        <v>0.12</v>
      </c>
      <c r="AV154" s="11">
        <v>0.12</v>
      </c>
      <c r="AW154" s="11">
        <v>0.11</v>
      </c>
      <c r="AX154" s="11">
        <v>0.11</v>
      </c>
      <c r="AY154" s="11">
        <v>0.15</v>
      </c>
    </row>
    <row r="155" spans="1:51">
      <c r="A155" s="3"/>
      <c r="B155" t="s">
        <v>127</v>
      </c>
      <c r="C155" s="4">
        <v>46</v>
      </c>
      <c r="D155" s="4">
        <v>46</v>
      </c>
      <c r="E155" s="4" t="s">
        <v>14</v>
      </c>
      <c r="F155" s="4" t="s">
        <v>14</v>
      </c>
      <c r="G155" s="4" t="s">
        <v>14</v>
      </c>
      <c r="H155" s="4">
        <v>24</v>
      </c>
      <c r="I155" s="4">
        <v>22</v>
      </c>
      <c r="J155" s="4">
        <v>5</v>
      </c>
      <c r="K155" s="4">
        <v>40</v>
      </c>
      <c r="L155" s="4">
        <v>4</v>
      </c>
      <c r="M155" s="4">
        <v>2</v>
      </c>
      <c r="N155" s="4">
        <v>4</v>
      </c>
      <c r="O155" s="4">
        <v>5</v>
      </c>
      <c r="P155" s="4">
        <v>42</v>
      </c>
      <c r="Q155" s="4">
        <v>24</v>
      </c>
      <c r="R155" s="4">
        <v>22</v>
      </c>
      <c r="S155" s="4">
        <v>31</v>
      </c>
      <c r="T155" s="4">
        <v>15</v>
      </c>
      <c r="U155" s="4" t="s">
        <v>14</v>
      </c>
      <c r="V155" s="4">
        <v>8</v>
      </c>
      <c r="W155" s="4">
        <v>28</v>
      </c>
      <c r="X155" s="4">
        <v>11</v>
      </c>
      <c r="Y155" s="4">
        <v>8</v>
      </c>
      <c r="Z155" s="4">
        <v>10</v>
      </c>
      <c r="AA155" s="4">
        <v>10</v>
      </c>
      <c r="AB155" s="4">
        <v>8</v>
      </c>
      <c r="AC155" s="4">
        <v>35</v>
      </c>
      <c r="AD155" s="4">
        <v>2</v>
      </c>
      <c r="AE155" s="4">
        <v>7</v>
      </c>
      <c r="AF155" s="4">
        <v>1</v>
      </c>
      <c r="AG155" s="4">
        <v>17</v>
      </c>
      <c r="AH155" s="4">
        <v>21</v>
      </c>
      <c r="AI155" s="4">
        <v>6</v>
      </c>
      <c r="AJ155" s="4">
        <v>14</v>
      </c>
      <c r="AK155" s="4">
        <v>30</v>
      </c>
      <c r="AL155" s="4">
        <v>15</v>
      </c>
      <c r="AM155" s="4" t="s">
        <v>14</v>
      </c>
      <c r="AN155" s="4" t="s">
        <v>14</v>
      </c>
      <c r="AO155" s="4">
        <v>29</v>
      </c>
      <c r="AP155" s="4">
        <v>1</v>
      </c>
      <c r="AQ155" s="4">
        <v>24</v>
      </c>
      <c r="AR155" s="4">
        <v>21</v>
      </c>
      <c r="AS155" s="4">
        <v>1</v>
      </c>
      <c r="AT155" s="4">
        <v>42</v>
      </c>
      <c r="AU155" s="4">
        <v>16</v>
      </c>
      <c r="AV155" s="4">
        <v>30</v>
      </c>
      <c r="AW155" s="4">
        <v>31</v>
      </c>
      <c r="AX155" s="4">
        <v>5</v>
      </c>
      <c r="AY155" s="4">
        <v>10</v>
      </c>
    </row>
    <row r="156" spans="1:51">
      <c r="A156" s="3"/>
      <c r="C156" s="11">
        <v>0.1</v>
      </c>
      <c r="D156" s="11">
        <v>0.1</v>
      </c>
      <c r="E156" s="4" t="s">
        <v>14</v>
      </c>
      <c r="F156" s="4" t="s">
        <v>14</v>
      </c>
      <c r="G156" s="4" t="s">
        <v>14</v>
      </c>
      <c r="H156" s="11">
        <v>0.11</v>
      </c>
      <c r="I156" s="11">
        <v>0.1</v>
      </c>
      <c r="J156" s="11">
        <v>0.06</v>
      </c>
      <c r="K156" s="11">
        <v>0.11</v>
      </c>
      <c r="L156" s="11">
        <v>7.0000000000000007E-2</v>
      </c>
      <c r="M156" s="11">
        <v>0.22</v>
      </c>
      <c r="N156" s="11">
        <v>0.14000000000000001</v>
      </c>
      <c r="O156" s="11">
        <v>0.06</v>
      </c>
      <c r="P156" s="11">
        <v>0.11</v>
      </c>
      <c r="Q156" s="11">
        <v>0.11</v>
      </c>
      <c r="R156" s="11">
        <v>0.1</v>
      </c>
      <c r="S156" s="11">
        <v>0.1</v>
      </c>
      <c r="T156" s="11">
        <v>0.13</v>
      </c>
      <c r="U156" s="4" t="s">
        <v>14</v>
      </c>
      <c r="V156" s="11">
        <v>0.17</v>
      </c>
      <c r="W156" s="11">
        <v>0.12</v>
      </c>
      <c r="X156" s="11">
        <v>7.0000000000000007E-2</v>
      </c>
      <c r="Y156" s="11">
        <v>0.1</v>
      </c>
      <c r="Z156" s="11">
        <v>0.12</v>
      </c>
      <c r="AA156" s="11">
        <v>0.17</v>
      </c>
      <c r="AB156" s="11">
        <v>0.08</v>
      </c>
      <c r="AC156" s="11">
        <v>0.11</v>
      </c>
      <c r="AD156" s="11">
        <v>0.05</v>
      </c>
      <c r="AE156" s="11">
        <v>0.15</v>
      </c>
      <c r="AF156" s="11">
        <v>0.08</v>
      </c>
      <c r="AG156" s="11">
        <v>0.14000000000000001</v>
      </c>
      <c r="AH156" s="11">
        <v>0.09</v>
      </c>
      <c r="AI156" s="11">
        <v>0.08</v>
      </c>
      <c r="AJ156" s="11">
        <v>0.09</v>
      </c>
      <c r="AK156" s="11">
        <v>0.12</v>
      </c>
      <c r="AL156" s="11">
        <v>0.11</v>
      </c>
      <c r="AM156" s="4" t="s">
        <v>14</v>
      </c>
      <c r="AN156" s="4" t="s">
        <v>14</v>
      </c>
      <c r="AO156" s="11">
        <v>0.11</v>
      </c>
      <c r="AP156" s="11">
        <v>1</v>
      </c>
      <c r="AQ156" s="11">
        <v>0.11</v>
      </c>
      <c r="AR156" s="11">
        <v>0.12</v>
      </c>
      <c r="AS156" s="11">
        <v>0.04</v>
      </c>
      <c r="AT156" s="11">
        <v>0.11</v>
      </c>
      <c r="AU156" s="11">
        <v>0.09</v>
      </c>
      <c r="AV156" s="11">
        <v>0.12</v>
      </c>
      <c r="AW156" s="11">
        <v>0.13</v>
      </c>
      <c r="AX156" s="11">
        <v>0.08</v>
      </c>
      <c r="AY156" s="11">
        <v>0.11</v>
      </c>
    </row>
    <row r="157" spans="1:51">
      <c r="A157" s="3"/>
      <c r="B157" t="s">
        <v>79</v>
      </c>
      <c r="C157" s="4">
        <v>26</v>
      </c>
      <c r="D157" s="4">
        <v>26</v>
      </c>
      <c r="E157" s="4" t="s">
        <v>14</v>
      </c>
      <c r="F157" s="4" t="s">
        <v>14</v>
      </c>
      <c r="G157" s="4" t="s">
        <v>14</v>
      </c>
      <c r="H157" s="4">
        <v>14</v>
      </c>
      <c r="I157" s="4">
        <v>12</v>
      </c>
      <c r="J157" s="4">
        <v>9</v>
      </c>
      <c r="K157" s="4">
        <v>17</v>
      </c>
      <c r="L157" s="4">
        <v>6</v>
      </c>
      <c r="M157" s="4">
        <v>2</v>
      </c>
      <c r="N157" s="4">
        <v>1</v>
      </c>
      <c r="O157" s="4">
        <v>4</v>
      </c>
      <c r="P157" s="4">
        <v>22</v>
      </c>
      <c r="Q157" s="4">
        <v>15</v>
      </c>
      <c r="R157" s="4">
        <v>11</v>
      </c>
      <c r="S157" s="4">
        <v>22</v>
      </c>
      <c r="T157" s="4">
        <v>4</v>
      </c>
      <c r="U157" s="4" t="s">
        <v>14</v>
      </c>
      <c r="V157" s="4" t="s">
        <v>14</v>
      </c>
      <c r="W157" s="4">
        <v>15</v>
      </c>
      <c r="X157" s="4">
        <v>11</v>
      </c>
      <c r="Y157" s="4">
        <v>10</v>
      </c>
      <c r="Z157" s="4">
        <v>9</v>
      </c>
      <c r="AA157" s="4" t="s">
        <v>14</v>
      </c>
      <c r="AB157" s="4">
        <v>4</v>
      </c>
      <c r="AC157" s="4">
        <v>22</v>
      </c>
      <c r="AD157" s="4">
        <v>2</v>
      </c>
      <c r="AE157" s="4" t="s">
        <v>14</v>
      </c>
      <c r="AF157" s="4">
        <v>1</v>
      </c>
      <c r="AG157" s="4">
        <v>4</v>
      </c>
      <c r="AH157" s="4">
        <v>16</v>
      </c>
      <c r="AI157" s="4">
        <v>6</v>
      </c>
      <c r="AJ157" s="4">
        <v>17</v>
      </c>
      <c r="AK157" s="4">
        <v>9</v>
      </c>
      <c r="AL157" s="4">
        <v>6</v>
      </c>
      <c r="AM157" s="4" t="s">
        <v>14</v>
      </c>
      <c r="AN157" s="4" t="s">
        <v>14</v>
      </c>
      <c r="AO157" s="4">
        <v>19</v>
      </c>
      <c r="AP157" s="4" t="s">
        <v>14</v>
      </c>
      <c r="AQ157" s="4">
        <v>17</v>
      </c>
      <c r="AR157" s="4">
        <v>8</v>
      </c>
      <c r="AS157" s="4">
        <v>3</v>
      </c>
      <c r="AT157" s="4">
        <v>23</v>
      </c>
      <c r="AU157" s="4">
        <v>7</v>
      </c>
      <c r="AV157" s="4">
        <v>19</v>
      </c>
      <c r="AW157" s="4">
        <v>14</v>
      </c>
      <c r="AX157" s="4">
        <v>2</v>
      </c>
      <c r="AY157" s="4">
        <v>4</v>
      </c>
    </row>
    <row r="158" spans="1:51">
      <c r="A158" s="3"/>
      <c r="C158" s="11">
        <v>0.06</v>
      </c>
      <c r="D158" s="11">
        <v>0.06</v>
      </c>
      <c r="E158" s="4" t="s">
        <v>14</v>
      </c>
      <c r="F158" s="4" t="s">
        <v>14</v>
      </c>
      <c r="G158" s="4" t="s">
        <v>14</v>
      </c>
      <c r="H158" s="11">
        <v>0.06</v>
      </c>
      <c r="I158" s="11">
        <v>0.05</v>
      </c>
      <c r="J158" s="11">
        <v>0.1</v>
      </c>
      <c r="K158" s="11">
        <v>0.05</v>
      </c>
      <c r="L158" s="11">
        <v>0.1</v>
      </c>
      <c r="M158" s="11">
        <v>0.22</v>
      </c>
      <c r="N158" s="11">
        <v>0.03</v>
      </c>
      <c r="O158" s="11">
        <v>0.05</v>
      </c>
      <c r="P158" s="11">
        <v>0.06</v>
      </c>
      <c r="Q158" s="11">
        <v>7.0000000000000007E-2</v>
      </c>
      <c r="R158" s="11">
        <v>0.05</v>
      </c>
      <c r="S158" s="11">
        <v>7.0000000000000007E-2</v>
      </c>
      <c r="T158" s="11">
        <v>0.03</v>
      </c>
      <c r="U158" s="4" t="s">
        <v>14</v>
      </c>
      <c r="V158" s="4" t="s">
        <v>14</v>
      </c>
      <c r="W158" s="11">
        <v>0.06</v>
      </c>
      <c r="X158" s="11">
        <v>7.0000000000000007E-2</v>
      </c>
      <c r="Y158" s="11">
        <v>0.13</v>
      </c>
      <c r="Z158" s="11">
        <v>0.1</v>
      </c>
      <c r="AA158" s="4" t="s">
        <v>14</v>
      </c>
      <c r="AB158" s="11">
        <v>0.04</v>
      </c>
      <c r="AC158" s="11">
        <v>7.0000000000000007E-2</v>
      </c>
      <c r="AD158" s="11">
        <v>0.05</v>
      </c>
      <c r="AE158" s="4" t="s">
        <v>14</v>
      </c>
      <c r="AF158" s="11">
        <v>0.08</v>
      </c>
      <c r="AG158" s="11">
        <v>0.03</v>
      </c>
      <c r="AH158" s="11">
        <v>7.0000000000000007E-2</v>
      </c>
      <c r="AI158" s="11">
        <v>0.08</v>
      </c>
      <c r="AJ158" s="11">
        <v>0.1</v>
      </c>
      <c r="AK158" s="11">
        <v>0.03</v>
      </c>
      <c r="AL158" s="11">
        <v>0.04</v>
      </c>
      <c r="AM158" s="4" t="s">
        <v>14</v>
      </c>
      <c r="AN158" s="4" t="s">
        <v>14</v>
      </c>
      <c r="AO158" s="11">
        <v>0.08</v>
      </c>
      <c r="AP158" s="4" t="s">
        <v>14</v>
      </c>
      <c r="AQ158" s="11">
        <v>0.08</v>
      </c>
      <c r="AR158" s="11">
        <v>0.04</v>
      </c>
      <c r="AS158" s="11">
        <v>0.13</v>
      </c>
      <c r="AT158" s="11">
        <v>0.06</v>
      </c>
      <c r="AU158" s="11">
        <v>0.04</v>
      </c>
      <c r="AV158" s="11">
        <v>7.0000000000000007E-2</v>
      </c>
      <c r="AW158" s="11">
        <v>0.06</v>
      </c>
      <c r="AX158" s="11">
        <v>0.03</v>
      </c>
      <c r="AY158" s="11">
        <v>0.04</v>
      </c>
    </row>
    <row r="159" spans="1:51">
      <c r="A159" s="3"/>
    </row>
    <row r="160" spans="1:51">
      <c r="A160" s="3"/>
    </row>
    <row r="161" spans="1:51">
      <c r="A161" s="2" t="s">
        <v>128</v>
      </c>
    </row>
    <row r="162" spans="1:51">
      <c r="A162" s="3"/>
    </row>
    <row r="163" spans="1:51" s="10" customFormat="1" ht="29.25" customHeight="1">
      <c r="A163" s="9"/>
      <c r="C163" s="7" t="s">
        <v>39</v>
      </c>
      <c r="D163" s="14" t="s">
        <v>15</v>
      </c>
      <c r="E163" s="15"/>
      <c r="F163" s="15"/>
      <c r="G163" s="15"/>
      <c r="H163" s="14" t="s">
        <v>16</v>
      </c>
      <c r="I163" s="15"/>
      <c r="J163" s="14" t="s">
        <v>17</v>
      </c>
      <c r="K163" s="15"/>
      <c r="L163" s="15"/>
      <c r="M163" s="15"/>
      <c r="N163" s="15"/>
      <c r="O163" s="14" t="s">
        <v>40</v>
      </c>
      <c r="P163" s="15"/>
      <c r="Q163" s="14" t="s">
        <v>19</v>
      </c>
      <c r="R163" s="15"/>
      <c r="S163" s="14" t="s">
        <v>41</v>
      </c>
      <c r="T163" s="15"/>
      <c r="U163" s="14" t="s">
        <v>42</v>
      </c>
      <c r="V163" s="15"/>
      <c r="W163" s="15"/>
      <c r="X163" s="15"/>
      <c r="Y163" s="14" t="s">
        <v>22</v>
      </c>
      <c r="Z163" s="15"/>
      <c r="AA163" s="15"/>
      <c r="AB163" s="15"/>
      <c r="AC163" s="15"/>
      <c r="AD163" s="15"/>
      <c r="AE163" s="15"/>
      <c r="AF163" s="15"/>
      <c r="AG163" s="14" t="s">
        <v>23</v>
      </c>
      <c r="AH163" s="15"/>
      <c r="AI163" s="15"/>
      <c r="AJ163" s="14" t="s">
        <v>24</v>
      </c>
      <c r="AK163" s="15"/>
      <c r="AL163" s="14" t="s">
        <v>25</v>
      </c>
      <c r="AM163" s="15"/>
      <c r="AN163" s="15"/>
      <c r="AO163" s="15"/>
      <c r="AP163" s="15"/>
      <c r="AQ163" s="15"/>
      <c r="AR163" s="15"/>
      <c r="AS163" s="14" t="s">
        <v>26</v>
      </c>
      <c r="AT163" s="15"/>
      <c r="AU163" s="14" t="s">
        <v>43</v>
      </c>
      <c r="AV163" s="15"/>
      <c r="AW163" s="14" t="s">
        <v>44</v>
      </c>
      <c r="AX163" s="15"/>
      <c r="AY163" s="15"/>
    </row>
    <row r="164" spans="1:51" s="7" customFormat="1" ht="32.25" customHeight="1">
      <c r="A164" s="6"/>
      <c r="D164" s="8" t="s">
        <v>45</v>
      </c>
      <c r="E164" s="8" t="s">
        <v>46</v>
      </c>
      <c r="F164" s="8" t="s">
        <v>47</v>
      </c>
      <c r="G164" s="8" t="s">
        <v>48</v>
      </c>
      <c r="H164" s="8" t="s">
        <v>49</v>
      </c>
      <c r="I164" s="8" t="s">
        <v>50</v>
      </c>
      <c r="J164" s="8" t="s">
        <v>51</v>
      </c>
      <c r="K164" s="8" t="s">
        <v>52</v>
      </c>
      <c r="L164" s="8" t="s">
        <v>53</v>
      </c>
      <c r="M164" s="8" t="s">
        <v>54</v>
      </c>
      <c r="N164" s="8" t="s">
        <v>55</v>
      </c>
      <c r="O164" s="8" t="s">
        <v>56</v>
      </c>
      <c r="P164" s="8" t="s">
        <v>57</v>
      </c>
      <c r="Q164" s="8" t="s">
        <v>56</v>
      </c>
      <c r="R164" s="8" t="s">
        <v>57</v>
      </c>
      <c r="S164" s="8" t="s">
        <v>56</v>
      </c>
      <c r="T164" s="8" t="s">
        <v>57</v>
      </c>
      <c r="U164" s="8" t="s">
        <v>58</v>
      </c>
      <c r="V164" s="8" t="s">
        <v>59</v>
      </c>
      <c r="W164" s="8" t="s">
        <v>60</v>
      </c>
      <c r="X164" s="8" t="s">
        <v>61</v>
      </c>
      <c r="Y164" s="8" t="s">
        <v>62</v>
      </c>
      <c r="Z164" s="8" t="s">
        <v>63</v>
      </c>
      <c r="AA164" s="8" t="s">
        <v>64</v>
      </c>
      <c r="AB164" s="8" t="s">
        <v>65</v>
      </c>
      <c r="AC164" s="8" t="s">
        <v>66</v>
      </c>
      <c r="AD164" s="8" t="s">
        <v>67</v>
      </c>
      <c r="AE164" s="8" t="s">
        <v>68</v>
      </c>
      <c r="AF164" s="8" t="s">
        <v>69</v>
      </c>
      <c r="AG164" s="8" t="s">
        <v>70</v>
      </c>
      <c r="AH164" s="8" t="s">
        <v>71</v>
      </c>
      <c r="AI164" s="8" t="s">
        <v>72</v>
      </c>
      <c r="AJ164" s="8" t="s">
        <v>73</v>
      </c>
      <c r="AK164" s="8" t="s">
        <v>74</v>
      </c>
      <c r="AL164" s="8" t="s">
        <v>75</v>
      </c>
      <c r="AM164" s="8" t="s">
        <v>76</v>
      </c>
      <c r="AN164" s="8" t="s">
        <v>77</v>
      </c>
      <c r="AO164" s="8" t="s">
        <v>78</v>
      </c>
      <c r="AP164" s="8" t="s">
        <v>79</v>
      </c>
      <c r="AQ164" s="8" t="s">
        <v>80</v>
      </c>
      <c r="AR164" s="8" t="s">
        <v>81</v>
      </c>
      <c r="AS164" s="8" t="s">
        <v>82</v>
      </c>
      <c r="AT164" s="8" t="s">
        <v>57</v>
      </c>
      <c r="AU164" s="8" t="s">
        <v>56</v>
      </c>
      <c r="AV164" s="8" t="s">
        <v>57</v>
      </c>
      <c r="AW164" s="8" t="s">
        <v>83</v>
      </c>
      <c r="AX164" s="8" t="s">
        <v>84</v>
      </c>
      <c r="AY164" s="8" t="s">
        <v>85</v>
      </c>
    </row>
    <row r="165" spans="1:51">
      <c r="A165" s="3" t="s">
        <v>86</v>
      </c>
      <c r="C165" s="4">
        <v>3315</v>
      </c>
      <c r="D165" s="4">
        <v>2189</v>
      </c>
      <c r="E165" s="4">
        <v>790</v>
      </c>
      <c r="F165" s="4">
        <v>196</v>
      </c>
      <c r="G165" s="4">
        <v>140</v>
      </c>
      <c r="H165" s="4">
        <v>1558</v>
      </c>
      <c r="I165" s="4">
        <v>1757</v>
      </c>
      <c r="J165" s="4">
        <v>1318</v>
      </c>
      <c r="K165" s="4">
        <v>1919</v>
      </c>
      <c r="L165" s="4">
        <v>321</v>
      </c>
      <c r="M165" s="4">
        <v>85</v>
      </c>
      <c r="N165" s="4">
        <v>179</v>
      </c>
      <c r="O165" s="4">
        <v>774</v>
      </c>
      <c r="P165" s="4">
        <v>2541</v>
      </c>
      <c r="Q165" s="4">
        <v>1183</v>
      </c>
      <c r="R165" s="4">
        <v>2132</v>
      </c>
      <c r="S165" s="4">
        <v>1635</v>
      </c>
      <c r="T165" s="4">
        <v>1629</v>
      </c>
      <c r="U165" s="4">
        <v>373</v>
      </c>
      <c r="V165" s="4">
        <v>385</v>
      </c>
      <c r="W165" s="4">
        <v>1153</v>
      </c>
      <c r="X165" s="4">
        <v>1397</v>
      </c>
      <c r="Y165" s="4">
        <v>704</v>
      </c>
      <c r="Z165" s="4">
        <v>615</v>
      </c>
      <c r="AA165" s="4">
        <v>348</v>
      </c>
      <c r="AB165" s="4">
        <v>766</v>
      </c>
      <c r="AC165" s="4">
        <v>2433</v>
      </c>
      <c r="AD165" s="4">
        <v>172</v>
      </c>
      <c r="AE165" s="4">
        <v>326</v>
      </c>
      <c r="AF165" s="4">
        <v>103</v>
      </c>
      <c r="AG165" s="4">
        <v>888</v>
      </c>
      <c r="AH165" s="4">
        <v>1525</v>
      </c>
      <c r="AI165" s="4">
        <v>784</v>
      </c>
      <c r="AJ165" s="4">
        <v>1081</v>
      </c>
      <c r="AK165" s="4">
        <v>2084</v>
      </c>
      <c r="AL165" s="4">
        <v>784</v>
      </c>
      <c r="AM165" s="4">
        <v>140</v>
      </c>
      <c r="AN165" s="4">
        <v>20</v>
      </c>
      <c r="AO165" s="4">
        <v>2059</v>
      </c>
      <c r="AP165" s="4">
        <v>33</v>
      </c>
      <c r="AQ165" s="4">
        <v>1819</v>
      </c>
      <c r="AR165" s="4">
        <v>1216</v>
      </c>
      <c r="AS165" s="4">
        <v>198</v>
      </c>
      <c r="AT165" s="4">
        <v>2919</v>
      </c>
      <c r="AU165" s="4">
        <v>1158</v>
      </c>
      <c r="AV165" s="4">
        <v>2157</v>
      </c>
      <c r="AW165" s="4">
        <v>1548</v>
      </c>
      <c r="AX165" s="4">
        <v>502</v>
      </c>
      <c r="AY165" s="4">
        <v>819</v>
      </c>
    </row>
    <row r="166" spans="1:51">
      <c r="A166" s="3"/>
    </row>
    <row r="167" spans="1:51">
      <c r="A167" s="3" t="s">
        <v>129</v>
      </c>
      <c r="B167" t="s">
        <v>56</v>
      </c>
      <c r="C167" s="4">
        <v>1635</v>
      </c>
      <c r="D167" s="4">
        <v>1263</v>
      </c>
      <c r="E167" s="4">
        <v>251</v>
      </c>
      <c r="F167" s="4">
        <v>66</v>
      </c>
      <c r="G167" s="4">
        <v>55</v>
      </c>
      <c r="H167" s="4">
        <v>801</v>
      </c>
      <c r="I167" s="4">
        <v>834</v>
      </c>
      <c r="J167" s="4">
        <v>705</v>
      </c>
      <c r="K167" s="4">
        <v>967</v>
      </c>
      <c r="L167" s="4">
        <v>169</v>
      </c>
      <c r="M167" s="4">
        <v>39</v>
      </c>
      <c r="N167" s="4">
        <v>77</v>
      </c>
      <c r="O167" s="4">
        <v>394</v>
      </c>
      <c r="P167" s="4">
        <v>1240</v>
      </c>
      <c r="Q167" s="4">
        <v>722</v>
      </c>
      <c r="R167" s="4">
        <v>913</v>
      </c>
      <c r="S167" s="4">
        <v>1635</v>
      </c>
      <c r="T167" s="4" t="s">
        <v>14</v>
      </c>
      <c r="U167" s="4">
        <v>157</v>
      </c>
      <c r="V167" s="4">
        <v>182</v>
      </c>
      <c r="W167" s="4">
        <v>614</v>
      </c>
      <c r="X167" s="4">
        <v>678</v>
      </c>
      <c r="Y167" s="4">
        <v>409</v>
      </c>
      <c r="Z167" s="4">
        <v>310</v>
      </c>
      <c r="AA167" s="4">
        <v>140</v>
      </c>
      <c r="AB167" s="4">
        <v>332</v>
      </c>
      <c r="AC167" s="4">
        <v>1192</v>
      </c>
      <c r="AD167" s="4">
        <v>135</v>
      </c>
      <c r="AE167" s="4">
        <v>106</v>
      </c>
      <c r="AF167" s="4">
        <v>76</v>
      </c>
      <c r="AG167" s="4">
        <v>462</v>
      </c>
      <c r="AH167" s="4">
        <v>767</v>
      </c>
      <c r="AI167" s="4">
        <v>351</v>
      </c>
      <c r="AJ167" s="4">
        <v>564</v>
      </c>
      <c r="AK167" s="4">
        <v>1000</v>
      </c>
      <c r="AL167" s="4">
        <v>387</v>
      </c>
      <c r="AM167" s="4">
        <v>65</v>
      </c>
      <c r="AN167" s="4">
        <v>12</v>
      </c>
      <c r="AO167" s="4">
        <v>1016</v>
      </c>
      <c r="AP167" s="4">
        <v>16</v>
      </c>
      <c r="AQ167" s="4">
        <v>907</v>
      </c>
      <c r="AR167" s="4">
        <v>590</v>
      </c>
      <c r="AS167" s="4">
        <v>87</v>
      </c>
      <c r="AT167" s="4">
        <v>1461</v>
      </c>
      <c r="AU167" s="4">
        <v>601</v>
      </c>
      <c r="AV167" s="4">
        <v>1034</v>
      </c>
      <c r="AW167" s="4">
        <v>791</v>
      </c>
      <c r="AX167" s="4">
        <v>249</v>
      </c>
      <c r="AY167" s="4">
        <v>390</v>
      </c>
    </row>
    <row r="168" spans="1:51">
      <c r="A168" s="3"/>
      <c r="C168" s="11">
        <v>0.49</v>
      </c>
      <c r="D168" s="11">
        <v>0.57999999999999996</v>
      </c>
      <c r="E168" s="11">
        <v>0.32</v>
      </c>
      <c r="F168" s="11">
        <v>0.34</v>
      </c>
      <c r="G168" s="11">
        <v>0.39</v>
      </c>
      <c r="H168" s="11">
        <v>0.51</v>
      </c>
      <c r="I168" s="11">
        <v>0.47</v>
      </c>
      <c r="J168" s="11">
        <v>0.53</v>
      </c>
      <c r="K168" s="11">
        <v>0.5</v>
      </c>
      <c r="L168" s="11">
        <v>0.53</v>
      </c>
      <c r="M168" s="11">
        <v>0.46</v>
      </c>
      <c r="N168" s="11">
        <v>0.43</v>
      </c>
      <c r="O168" s="11">
        <v>0.51</v>
      </c>
      <c r="P168" s="11">
        <v>0.49</v>
      </c>
      <c r="Q168" s="11">
        <v>0.61</v>
      </c>
      <c r="R168" s="11">
        <v>0.43</v>
      </c>
      <c r="S168" s="11">
        <v>1</v>
      </c>
      <c r="T168" s="4" t="s">
        <v>14</v>
      </c>
      <c r="U168" s="11">
        <v>0.42</v>
      </c>
      <c r="V168" s="11">
        <v>0.47</v>
      </c>
      <c r="W168" s="11">
        <v>0.53</v>
      </c>
      <c r="X168" s="11">
        <v>0.49</v>
      </c>
      <c r="Y168" s="11">
        <v>0.57999999999999996</v>
      </c>
      <c r="Z168" s="11">
        <v>0.5</v>
      </c>
      <c r="AA168" s="11">
        <v>0.4</v>
      </c>
      <c r="AB168" s="11">
        <v>0.43</v>
      </c>
      <c r="AC168" s="11">
        <v>0.49</v>
      </c>
      <c r="AD168" s="11">
        <v>0.79</v>
      </c>
      <c r="AE168" s="11">
        <v>0.32</v>
      </c>
      <c r="AF168" s="11">
        <v>0.74</v>
      </c>
      <c r="AG168" s="11">
        <v>0.52</v>
      </c>
      <c r="AH168" s="11">
        <v>0.5</v>
      </c>
      <c r="AI168" s="11">
        <v>0.45</v>
      </c>
      <c r="AJ168" s="11">
        <v>0.52</v>
      </c>
      <c r="AK168" s="11">
        <v>0.48</v>
      </c>
      <c r="AL168" s="11">
        <v>0.49</v>
      </c>
      <c r="AM168" s="11">
        <v>0.46</v>
      </c>
      <c r="AN168" s="11">
        <v>0.63</v>
      </c>
      <c r="AO168" s="11">
        <v>0.49</v>
      </c>
      <c r="AP168" s="11">
        <v>0.49</v>
      </c>
      <c r="AQ168" s="11">
        <v>0.5</v>
      </c>
      <c r="AR168" s="11">
        <v>0.49</v>
      </c>
      <c r="AS168" s="11">
        <v>0.44</v>
      </c>
      <c r="AT168" s="11">
        <v>0.5</v>
      </c>
      <c r="AU168" s="11">
        <v>0.52</v>
      </c>
      <c r="AV168" s="11">
        <v>0.48</v>
      </c>
      <c r="AW168" s="11">
        <v>0.51</v>
      </c>
      <c r="AX168" s="11">
        <v>0.5</v>
      </c>
      <c r="AY168" s="11">
        <v>0.48</v>
      </c>
    </row>
    <row r="169" spans="1:51">
      <c r="A169" s="3"/>
      <c r="B169" t="s">
        <v>57</v>
      </c>
      <c r="C169" s="4">
        <v>1629</v>
      </c>
      <c r="D169" s="4">
        <v>909</v>
      </c>
      <c r="E169" s="4">
        <v>529</v>
      </c>
      <c r="F169" s="4">
        <v>116</v>
      </c>
      <c r="G169" s="4">
        <v>75</v>
      </c>
      <c r="H169" s="4">
        <v>730</v>
      </c>
      <c r="I169" s="4">
        <v>899</v>
      </c>
      <c r="J169" s="4">
        <v>597</v>
      </c>
      <c r="K169" s="4">
        <v>916</v>
      </c>
      <c r="L169" s="4">
        <v>149</v>
      </c>
      <c r="M169" s="4">
        <v>44</v>
      </c>
      <c r="N169" s="4">
        <v>101</v>
      </c>
      <c r="O169" s="4">
        <v>372</v>
      </c>
      <c r="P169" s="4">
        <v>1256</v>
      </c>
      <c r="Q169" s="4">
        <v>452</v>
      </c>
      <c r="R169" s="4">
        <v>1176</v>
      </c>
      <c r="S169" s="4" t="s">
        <v>14</v>
      </c>
      <c r="T169" s="4">
        <v>1629</v>
      </c>
      <c r="U169" s="4">
        <v>198</v>
      </c>
      <c r="V169" s="4">
        <v>189</v>
      </c>
      <c r="W169" s="4">
        <v>526</v>
      </c>
      <c r="X169" s="4">
        <v>714</v>
      </c>
      <c r="Y169" s="4">
        <v>283</v>
      </c>
      <c r="Z169" s="4">
        <v>300</v>
      </c>
      <c r="AA169" s="4">
        <v>199</v>
      </c>
      <c r="AB169" s="4">
        <v>423</v>
      </c>
      <c r="AC169" s="4">
        <v>1205</v>
      </c>
      <c r="AD169" s="4">
        <v>37</v>
      </c>
      <c r="AE169" s="4">
        <v>213</v>
      </c>
      <c r="AF169" s="4">
        <v>26</v>
      </c>
      <c r="AG169" s="4">
        <v>395</v>
      </c>
      <c r="AH169" s="4">
        <v>741</v>
      </c>
      <c r="AI169" s="4">
        <v>432</v>
      </c>
      <c r="AJ169" s="4">
        <v>506</v>
      </c>
      <c r="AK169" s="4">
        <v>1048</v>
      </c>
      <c r="AL169" s="4">
        <v>377</v>
      </c>
      <c r="AM169" s="4">
        <v>73</v>
      </c>
      <c r="AN169" s="4">
        <v>7</v>
      </c>
      <c r="AO169" s="4">
        <v>1020</v>
      </c>
      <c r="AP169" s="4">
        <v>16</v>
      </c>
      <c r="AQ169" s="4">
        <v>895</v>
      </c>
      <c r="AR169" s="4">
        <v>598</v>
      </c>
      <c r="AS169" s="4">
        <v>104</v>
      </c>
      <c r="AT169" s="4">
        <v>1418</v>
      </c>
      <c r="AU169" s="4">
        <v>543</v>
      </c>
      <c r="AV169" s="4">
        <v>1086</v>
      </c>
      <c r="AW169" s="4">
        <v>740</v>
      </c>
      <c r="AX169" s="4">
        <v>239</v>
      </c>
      <c r="AY169" s="4">
        <v>418</v>
      </c>
    </row>
    <row r="170" spans="1:51">
      <c r="A170" s="3"/>
      <c r="C170" s="11">
        <v>0.49</v>
      </c>
      <c r="D170" s="11">
        <v>0.42</v>
      </c>
      <c r="E170" s="11">
        <v>0.67</v>
      </c>
      <c r="F170" s="11">
        <v>0.59</v>
      </c>
      <c r="G170" s="11">
        <v>0.53</v>
      </c>
      <c r="H170" s="11">
        <v>0.47</v>
      </c>
      <c r="I170" s="11">
        <v>0.51</v>
      </c>
      <c r="J170" s="11">
        <v>0.45</v>
      </c>
      <c r="K170" s="11">
        <v>0.48</v>
      </c>
      <c r="L170" s="11">
        <v>0.46</v>
      </c>
      <c r="M170" s="11">
        <v>0.52</v>
      </c>
      <c r="N170" s="11">
        <v>0.56999999999999995</v>
      </c>
      <c r="O170" s="11">
        <v>0.48</v>
      </c>
      <c r="P170" s="11">
        <v>0.49</v>
      </c>
      <c r="Q170" s="11">
        <v>0.38</v>
      </c>
      <c r="R170" s="11">
        <v>0.55000000000000004</v>
      </c>
      <c r="S170" s="4" t="s">
        <v>14</v>
      </c>
      <c r="T170" s="11">
        <v>1</v>
      </c>
      <c r="U170" s="11">
        <v>0.53</v>
      </c>
      <c r="V170" s="11">
        <v>0.49</v>
      </c>
      <c r="W170" s="11">
        <v>0.46</v>
      </c>
      <c r="X170" s="11">
        <v>0.51</v>
      </c>
      <c r="Y170" s="11">
        <v>0.4</v>
      </c>
      <c r="Z170" s="11">
        <v>0.49</v>
      </c>
      <c r="AA170" s="11">
        <v>0.56999999999999995</v>
      </c>
      <c r="AB170" s="11">
        <v>0.55000000000000004</v>
      </c>
      <c r="AC170" s="11">
        <v>0.5</v>
      </c>
      <c r="AD170" s="11">
        <v>0.21</v>
      </c>
      <c r="AE170" s="11">
        <v>0.65</v>
      </c>
      <c r="AF170" s="11">
        <v>0.25</v>
      </c>
      <c r="AG170" s="11">
        <v>0.45</v>
      </c>
      <c r="AH170" s="11">
        <v>0.49</v>
      </c>
      <c r="AI170" s="11">
        <v>0.55000000000000004</v>
      </c>
      <c r="AJ170" s="11">
        <v>0.47</v>
      </c>
      <c r="AK170" s="11">
        <v>0.5</v>
      </c>
      <c r="AL170" s="11">
        <v>0.48</v>
      </c>
      <c r="AM170" s="11">
        <v>0.52</v>
      </c>
      <c r="AN170" s="11">
        <v>0.37</v>
      </c>
      <c r="AO170" s="11">
        <v>0.5</v>
      </c>
      <c r="AP170" s="11">
        <v>0.48</v>
      </c>
      <c r="AQ170" s="11">
        <v>0.49</v>
      </c>
      <c r="AR170" s="11">
        <v>0.49</v>
      </c>
      <c r="AS170" s="11">
        <v>0.52</v>
      </c>
      <c r="AT170" s="11">
        <v>0.49</v>
      </c>
      <c r="AU170" s="11">
        <v>0.47</v>
      </c>
      <c r="AV170" s="11">
        <v>0.5</v>
      </c>
      <c r="AW170" s="11">
        <v>0.48</v>
      </c>
      <c r="AX170" s="11">
        <v>0.48</v>
      </c>
      <c r="AY170" s="11">
        <v>0.51</v>
      </c>
    </row>
    <row r="171" spans="1:51">
      <c r="A171" s="3"/>
      <c r="B171" t="s">
        <v>130</v>
      </c>
      <c r="C171" s="4">
        <v>19</v>
      </c>
      <c r="D171" s="4">
        <v>10</v>
      </c>
      <c r="E171" s="4">
        <v>5</v>
      </c>
      <c r="F171" s="4">
        <v>2</v>
      </c>
      <c r="G171" s="4">
        <v>2</v>
      </c>
      <c r="H171" s="4">
        <v>9</v>
      </c>
      <c r="I171" s="4">
        <v>11</v>
      </c>
      <c r="J171" s="4">
        <v>10</v>
      </c>
      <c r="K171" s="4">
        <v>9</v>
      </c>
      <c r="L171" s="4">
        <v>3</v>
      </c>
      <c r="M171" s="4">
        <v>2</v>
      </c>
      <c r="N171" s="4">
        <v>1</v>
      </c>
      <c r="O171" s="4">
        <v>2</v>
      </c>
      <c r="P171" s="4">
        <v>17</v>
      </c>
      <c r="Q171" s="4">
        <v>6</v>
      </c>
      <c r="R171" s="4">
        <v>13</v>
      </c>
      <c r="S171" s="4" t="s">
        <v>14</v>
      </c>
      <c r="T171" s="4" t="s">
        <v>14</v>
      </c>
      <c r="U171" s="4">
        <v>4</v>
      </c>
      <c r="V171" s="4">
        <v>3</v>
      </c>
      <c r="W171" s="4">
        <v>8</v>
      </c>
      <c r="X171" s="4">
        <v>4</v>
      </c>
      <c r="Y171" s="4">
        <v>2</v>
      </c>
      <c r="Z171" s="4">
        <v>3</v>
      </c>
      <c r="AA171" s="4">
        <v>6</v>
      </c>
      <c r="AB171" s="4">
        <v>3</v>
      </c>
      <c r="AC171" s="4">
        <v>14</v>
      </c>
      <c r="AD171" s="4" t="s">
        <v>14</v>
      </c>
      <c r="AE171" s="4">
        <v>2</v>
      </c>
      <c r="AF171" s="4" t="s">
        <v>14</v>
      </c>
      <c r="AG171" s="4">
        <v>7</v>
      </c>
      <c r="AH171" s="4">
        <v>10</v>
      </c>
      <c r="AI171" s="4">
        <v>1</v>
      </c>
      <c r="AJ171" s="4">
        <v>3</v>
      </c>
      <c r="AK171" s="4">
        <v>14</v>
      </c>
      <c r="AL171" s="4">
        <v>8</v>
      </c>
      <c r="AM171" s="4" t="s">
        <v>14</v>
      </c>
      <c r="AN171" s="4" t="s">
        <v>14</v>
      </c>
      <c r="AO171" s="4">
        <v>8</v>
      </c>
      <c r="AP171" s="4">
        <v>1</v>
      </c>
      <c r="AQ171" s="4">
        <v>4</v>
      </c>
      <c r="AR171" s="4">
        <v>13</v>
      </c>
      <c r="AS171" s="4">
        <v>5</v>
      </c>
      <c r="AT171" s="4">
        <v>11</v>
      </c>
      <c r="AU171" s="4">
        <v>8</v>
      </c>
      <c r="AV171" s="4">
        <v>11</v>
      </c>
      <c r="AW171" s="4">
        <v>7</v>
      </c>
      <c r="AX171" s="4">
        <v>6</v>
      </c>
      <c r="AY171" s="4">
        <v>5</v>
      </c>
    </row>
    <row r="172" spans="1:51">
      <c r="A172" s="3"/>
      <c r="C172" s="11">
        <v>0.01</v>
      </c>
      <c r="D172" s="11">
        <v>0</v>
      </c>
      <c r="E172" s="11">
        <v>0.01</v>
      </c>
      <c r="F172" s="11">
        <v>0.01</v>
      </c>
      <c r="G172" s="11">
        <v>0.01</v>
      </c>
      <c r="H172" s="11">
        <v>0.01</v>
      </c>
      <c r="I172" s="11">
        <v>0.01</v>
      </c>
      <c r="J172" s="11">
        <v>0.01</v>
      </c>
      <c r="K172" s="11">
        <v>0</v>
      </c>
      <c r="L172" s="11">
        <v>0.01</v>
      </c>
      <c r="M172" s="11">
        <v>0.02</v>
      </c>
      <c r="N172" s="11">
        <v>0.01</v>
      </c>
      <c r="O172" s="11">
        <v>0</v>
      </c>
      <c r="P172" s="11">
        <v>0.01</v>
      </c>
      <c r="Q172" s="11">
        <v>0.01</v>
      </c>
      <c r="R172" s="11">
        <v>0.01</v>
      </c>
      <c r="S172" s="4" t="s">
        <v>14</v>
      </c>
      <c r="T172" s="4" t="s">
        <v>14</v>
      </c>
      <c r="U172" s="11">
        <v>0.01</v>
      </c>
      <c r="V172" s="11">
        <v>0.01</v>
      </c>
      <c r="W172" s="11">
        <v>0.01</v>
      </c>
      <c r="X172" s="11">
        <v>0</v>
      </c>
      <c r="Y172" s="11">
        <v>0</v>
      </c>
      <c r="Z172" s="11">
        <v>0</v>
      </c>
      <c r="AA172" s="11">
        <v>0.02</v>
      </c>
      <c r="AB172" s="11">
        <v>0</v>
      </c>
      <c r="AC172" s="11">
        <v>0.01</v>
      </c>
      <c r="AD172" s="4" t="s">
        <v>14</v>
      </c>
      <c r="AE172" s="11">
        <v>0.01</v>
      </c>
      <c r="AF172" s="4" t="s">
        <v>14</v>
      </c>
      <c r="AG172" s="11">
        <v>0.01</v>
      </c>
      <c r="AH172" s="11">
        <v>0.01</v>
      </c>
      <c r="AI172" s="11">
        <v>0</v>
      </c>
      <c r="AJ172" s="11">
        <v>0</v>
      </c>
      <c r="AK172" s="11">
        <v>0.01</v>
      </c>
      <c r="AL172" s="11">
        <v>0.01</v>
      </c>
      <c r="AM172" s="4" t="s">
        <v>14</v>
      </c>
      <c r="AN172" s="4" t="s">
        <v>14</v>
      </c>
      <c r="AO172" s="11">
        <v>0</v>
      </c>
      <c r="AP172" s="11">
        <v>0.03</v>
      </c>
      <c r="AQ172" s="11">
        <v>0</v>
      </c>
      <c r="AR172" s="11">
        <v>0.01</v>
      </c>
      <c r="AS172" s="11">
        <v>0.03</v>
      </c>
      <c r="AT172" s="11">
        <v>0</v>
      </c>
      <c r="AU172" s="11">
        <v>0.01</v>
      </c>
      <c r="AV172" s="11">
        <v>0</v>
      </c>
      <c r="AW172" s="11">
        <v>0</v>
      </c>
      <c r="AX172" s="11">
        <v>0.01</v>
      </c>
      <c r="AY172" s="11">
        <v>0.01</v>
      </c>
    </row>
    <row r="173" spans="1:51">
      <c r="A173" s="3"/>
      <c r="B173" t="s">
        <v>131</v>
      </c>
      <c r="C173" s="4">
        <v>33</v>
      </c>
      <c r="D173" s="4">
        <v>7</v>
      </c>
      <c r="E173" s="4">
        <v>5</v>
      </c>
      <c r="F173" s="4">
        <v>12</v>
      </c>
      <c r="G173" s="4">
        <v>9</v>
      </c>
      <c r="H173" s="4">
        <v>18</v>
      </c>
      <c r="I173" s="4">
        <v>14</v>
      </c>
      <c r="J173" s="4">
        <v>6</v>
      </c>
      <c r="K173" s="4">
        <v>27</v>
      </c>
      <c r="L173" s="4" t="s">
        <v>14</v>
      </c>
      <c r="M173" s="4" t="s">
        <v>14</v>
      </c>
      <c r="N173" s="4" t="s">
        <v>14</v>
      </c>
      <c r="O173" s="4">
        <v>5</v>
      </c>
      <c r="P173" s="4">
        <v>27</v>
      </c>
      <c r="Q173" s="4">
        <v>3</v>
      </c>
      <c r="R173" s="4">
        <v>30</v>
      </c>
      <c r="S173" s="4" t="s">
        <v>14</v>
      </c>
      <c r="T173" s="4" t="s">
        <v>14</v>
      </c>
      <c r="U173" s="4">
        <v>14</v>
      </c>
      <c r="V173" s="4">
        <v>11</v>
      </c>
      <c r="W173" s="4">
        <v>6</v>
      </c>
      <c r="X173" s="4">
        <v>1</v>
      </c>
      <c r="Y173" s="4">
        <v>10</v>
      </c>
      <c r="Z173" s="4">
        <v>2</v>
      </c>
      <c r="AA173" s="4">
        <v>3</v>
      </c>
      <c r="AB173" s="4">
        <v>8</v>
      </c>
      <c r="AC173" s="4">
        <v>22</v>
      </c>
      <c r="AD173" s="4" t="s">
        <v>14</v>
      </c>
      <c r="AE173" s="4">
        <v>6</v>
      </c>
      <c r="AF173" s="4">
        <v>1</v>
      </c>
      <c r="AG173" s="4">
        <v>24</v>
      </c>
      <c r="AH173" s="4">
        <v>7</v>
      </c>
      <c r="AI173" s="4">
        <v>1</v>
      </c>
      <c r="AJ173" s="4">
        <v>9</v>
      </c>
      <c r="AK173" s="4">
        <v>22</v>
      </c>
      <c r="AL173" s="4">
        <v>12</v>
      </c>
      <c r="AM173" s="4">
        <v>2</v>
      </c>
      <c r="AN173" s="4" t="s">
        <v>14</v>
      </c>
      <c r="AO173" s="4">
        <v>15</v>
      </c>
      <c r="AP173" s="4" t="s">
        <v>14</v>
      </c>
      <c r="AQ173" s="4">
        <v>13</v>
      </c>
      <c r="AR173" s="4">
        <v>16</v>
      </c>
      <c r="AS173" s="4">
        <v>2</v>
      </c>
      <c r="AT173" s="4">
        <v>29</v>
      </c>
      <c r="AU173" s="4">
        <v>6</v>
      </c>
      <c r="AV173" s="4">
        <v>26</v>
      </c>
      <c r="AW173" s="4">
        <v>9</v>
      </c>
      <c r="AX173" s="4">
        <v>9</v>
      </c>
      <c r="AY173" s="4">
        <v>6</v>
      </c>
    </row>
    <row r="174" spans="1:51">
      <c r="A174" s="3"/>
      <c r="C174" s="11">
        <v>0.01</v>
      </c>
      <c r="D174" s="11">
        <v>0</v>
      </c>
      <c r="E174" s="11">
        <v>0.01</v>
      </c>
      <c r="F174" s="11">
        <v>0.06</v>
      </c>
      <c r="G174" s="11">
        <v>0.06</v>
      </c>
      <c r="H174" s="11">
        <v>0.01</v>
      </c>
      <c r="I174" s="11">
        <v>0.01</v>
      </c>
      <c r="J174" s="11">
        <v>0</v>
      </c>
      <c r="K174" s="11">
        <v>0.01</v>
      </c>
      <c r="L174" s="4" t="s">
        <v>14</v>
      </c>
      <c r="M174" s="4" t="s">
        <v>14</v>
      </c>
      <c r="N174" s="4" t="s">
        <v>14</v>
      </c>
      <c r="O174" s="11">
        <v>0.01</v>
      </c>
      <c r="P174" s="11">
        <v>0.01</v>
      </c>
      <c r="Q174" s="11">
        <v>0</v>
      </c>
      <c r="R174" s="11">
        <v>0.01</v>
      </c>
      <c r="S174" s="4" t="s">
        <v>14</v>
      </c>
      <c r="T174" s="4" t="s">
        <v>14</v>
      </c>
      <c r="U174" s="11">
        <v>0.04</v>
      </c>
      <c r="V174" s="11">
        <v>0.03</v>
      </c>
      <c r="W174" s="11">
        <v>0.01</v>
      </c>
      <c r="X174" s="11">
        <v>0</v>
      </c>
      <c r="Y174" s="11">
        <v>0.01</v>
      </c>
      <c r="Z174" s="11">
        <v>0</v>
      </c>
      <c r="AA174" s="11">
        <v>0.01</v>
      </c>
      <c r="AB174" s="11">
        <v>0.01</v>
      </c>
      <c r="AC174" s="11">
        <v>0.01</v>
      </c>
      <c r="AD174" s="4" t="s">
        <v>14</v>
      </c>
      <c r="AE174" s="11">
        <v>0.02</v>
      </c>
      <c r="AF174" s="11">
        <v>0.01</v>
      </c>
      <c r="AG174" s="11">
        <v>0.03</v>
      </c>
      <c r="AH174" s="11">
        <v>0</v>
      </c>
      <c r="AI174" s="11">
        <v>0</v>
      </c>
      <c r="AJ174" s="11">
        <v>0.01</v>
      </c>
      <c r="AK174" s="11">
        <v>0.01</v>
      </c>
      <c r="AL174" s="11">
        <v>0.02</v>
      </c>
      <c r="AM174" s="11">
        <v>0.01</v>
      </c>
      <c r="AN174" s="4" t="s">
        <v>14</v>
      </c>
      <c r="AO174" s="11">
        <v>0.01</v>
      </c>
      <c r="AP174" s="4" t="s">
        <v>14</v>
      </c>
      <c r="AQ174" s="11">
        <v>0.01</v>
      </c>
      <c r="AR174" s="11">
        <v>0.01</v>
      </c>
      <c r="AS174" s="11">
        <v>0.01</v>
      </c>
      <c r="AT174" s="11">
        <v>0.01</v>
      </c>
      <c r="AU174" s="11">
        <v>0.01</v>
      </c>
      <c r="AV174" s="11">
        <v>0.01</v>
      </c>
      <c r="AW174" s="11">
        <v>0.01</v>
      </c>
      <c r="AX174" s="11">
        <v>0.02</v>
      </c>
      <c r="AY174" s="11">
        <v>0.01</v>
      </c>
    </row>
    <row r="175" spans="1:51">
      <c r="A175" s="3"/>
    </row>
    <row r="176" spans="1:51">
      <c r="A176" s="3"/>
    </row>
    <row r="177" spans="1:51">
      <c r="A177" s="2" t="s">
        <v>132</v>
      </c>
    </row>
    <row r="178" spans="1:51">
      <c r="A178" s="3"/>
    </row>
    <row r="179" spans="1:51" s="10" customFormat="1" ht="29.25" customHeight="1">
      <c r="A179" s="9"/>
      <c r="C179" s="7" t="s">
        <v>39</v>
      </c>
      <c r="D179" s="14" t="s">
        <v>15</v>
      </c>
      <c r="E179" s="15"/>
      <c r="F179" s="15"/>
      <c r="G179" s="15"/>
      <c r="H179" s="14" t="s">
        <v>16</v>
      </c>
      <c r="I179" s="15"/>
      <c r="J179" s="14" t="s">
        <v>17</v>
      </c>
      <c r="K179" s="15"/>
      <c r="L179" s="15"/>
      <c r="M179" s="15"/>
      <c r="N179" s="15"/>
      <c r="O179" s="14" t="s">
        <v>40</v>
      </c>
      <c r="P179" s="15"/>
      <c r="Q179" s="14" t="s">
        <v>19</v>
      </c>
      <c r="R179" s="15"/>
      <c r="S179" s="14" t="s">
        <v>41</v>
      </c>
      <c r="T179" s="15"/>
      <c r="U179" s="14" t="s">
        <v>42</v>
      </c>
      <c r="V179" s="15"/>
      <c r="W179" s="15"/>
      <c r="X179" s="15"/>
      <c r="Y179" s="14" t="s">
        <v>22</v>
      </c>
      <c r="Z179" s="15"/>
      <c r="AA179" s="15"/>
      <c r="AB179" s="15"/>
      <c r="AC179" s="15"/>
      <c r="AD179" s="15"/>
      <c r="AE179" s="15"/>
      <c r="AF179" s="15"/>
      <c r="AG179" s="14" t="s">
        <v>23</v>
      </c>
      <c r="AH179" s="15"/>
      <c r="AI179" s="15"/>
      <c r="AJ179" s="14" t="s">
        <v>24</v>
      </c>
      <c r="AK179" s="15"/>
      <c r="AL179" s="14" t="s">
        <v>25</v>
      </c>
      <c r="AM179" s="15"/>
      <c r="AN179" s="15"/>
      <c r="AO179" s="15"/>
      <c r="AP179" s="15"/>
      <c r="AQ179" s="15"/>
      <c r="AR179" s="15"/>
      <c r="AS179" s="14" t="s">
        <v>26</v>
      </c>
      <c r="AT179" s="15"/>
      <c r="AU179" s="14" t="s">
        <v>43</v>
      </c>
      <c r="AV179" s="15"/>
      <c r="AW179" s="14" t="s">
        <v>44</v>
      </c>
      <c r="AX179" s="15"/>
      <c r="AY179" s="15"/>
    </row>
    <row r="180" spans="1:51" s="7" customFormat="1" ht="32.25" customHeight="1">
      <c r="A180" s="6"/>
      <c r="D180" s="8" t="s">
        <v>45</v>
      </c>
      <c r="E180" s="8" t="s">
        <v>46</v>
      </c>
      <c r="F180" s="8" t="s">
        <v>47</v>
      </c>
      <c r="G180" s="8" t="s">
        <v>48</v>
      </c>
      <c r="H180" s="8" t="s">
        <v>49</v>
      </c>
      <c r="I180" s="8" t="s">
        <v>50</v>
      </c>
      <c r="J180" s="8" t="s">
        <v>51</v>
      </c>
      <c r="K180" s="8" t="s">
        <v>52</v>
      </c>
      <c r="L180" s="8" t="s">
        <v>53</v>
      </c>
      <c r="M180" s="8" t="s">
        <v>54</v>
      </c>
      <c r="N180" s="8" t="s">
        <v>55</v>
      </c>
      <c r="O180" s="8" t="s">
        <v>56</v>
      </c>
      <c r="P180" s="8" t="s">
        <v>57</v>
      </c>
      <c r="Q180" s="8" t="s">
        <v>56</v>
      </c>
      <c r="R180" s="8" t="s">
        <v>57</v>
      </c>
      <c r="S180" s="8" t="s">
        <v>56</v>
      </c>
      <c r="T180" s="8" t="s">
        <v>57</v>
      </c>
      <c r="U180" s="8" t="s">
        <v>58</v>
      </c>
      <c r="V180" s="8" t="s">
        <v>59</v>
      </c>
      <c r="W180" s="8" t="s">
        <v>60</v>
      </c>
      <c r="X180" s="8" t="s">
        <v>61</v>
      </c>
      <c r="Y180" s="8" t="s">
        <v>62</v>
      </c>
      <c r="Z180" s="8" t="s">
        <v>63</v>
      </c>
      <c r="AA180" s="8" t="s">
        <v>64</v>
      </c>
      <c r="AB180" s="8" t="s">
        <v>65</v>
      </c>
      <c r="AC180" s="8" t="s">
        <v>66</v>
      </c>
      <c r="AD180" s="8" t="s">
        <v>67</v>
      </c>
      <c r="AE180" s="8" t="s">
        <v>68</v>
      </c>
      <c r="AF180" s="8" t="s">
        <v>69</v>
      </c>
      <c r="AG180" s="8" t="s">
        <v>70</v>
      </c>
      <c r="AH180" s="8" t="s">
        <v>71</v>
      </c>
      <c r="AI180" s="8" t="s">
        <v>72</v>
      </c>
      <c r="AJ180" s="8" t="s">
        <v>73</v>
      </c>
      <c r="AK180" s="8" t="s">
        <v>74</v>
      </c>
      <c r="AL180" s="8" t="s">
        <v>75</v>
      </c>
      <c r="AM180" s="8" t="s">
        <v>76</v>
      </c>
      <c r="AN180" s="8" t="s">
        <v>77</v>
      </c>
      <c r="AO180" s="8" t="s">
        <v>78</v>
      </c>
      <c r="AP180" s="8" t="s">
        <v>79</v>
      </c>
      <c r="AQ180" s="8" t="s">
        <v>80</v>
      </c>
      <c r="AR180" s="8" t="s">
        <v>81</v>
      </c>
      <c r="AS180" s="8" t="s">
        <v>82</v>
      </c>
      <c r="AT180" s="8" t="s">
        <v>57</v>
      </c>
      <c r="AU180" s="8" t="s">
        <v>56</v>
      </c>
      <c r="AV180" s="8" t="s">
        <v>57</v>
      </c>
      <c r="AW180" s="8" t="s">
        <v>83</v>
      </c>
      <c r="AX180" s="8" t="s">
        <v>84</v>
      </c>
      <c r="AY180" s="8" t="s">
        <v>85</v>
      </c>
    </row>
    <row r="181" spans="1:51">
      <c r="A181" s="3" t="s">
        <v>86</v>
      </c>
      <c r="C181" s="4">
        <v>3449</v>
      </c>
      <c r="D181" s="4">
        <v>2241</v>
      </c>
      <c r="E181" s="4">
        <v>807</v>
      </c>
      <c r="F181" s="4">
        <v>260</v>
      </c>
      <c r="G181" s="4">
        <v>141</v>
      </c>
      <c r="H181" s="4">
        <v>1558</v>
      </c>
      <c r="I181" s="4">
        <v>1757</v>
      </c>
      <c r="J181" s="4">
        <v>1318</v>
      </c>
      <c r="K181" s="4">
        <v>1919</v>
      </c>
      <c r="L181" s="4">
        <v>321</v>
      </c>
      <c r="M181" s="4">
        <v>85</v>
      </c>
      <c r="N181" s="4">
        <v>179</v>
      </c>
      <c r="O181" s="4">
        <v>774</v>
      </c>
      <c r="P181" s="4">
        <v>2541</v>
      </c>
      <c r="Q181" s="4">
        <v>1208</v>
      </c>
      <c r="R181" s="4">
        <v>2241</v>
      </c>
      <c r="S181" s="4">
        <v>1635</v>
      </c>
      <c r="T181" s="4">
        <v>1629</v>
      </c>
      <c r="U181" s="4">
        <v>426</v>
      </c>
      <c r="V181" s="4">
        <v>405</v>
      </c>
      <c r="W181" s="4">
        <v>1173</v>
      </c>
      <c r="X181" s="4">
        <v>1438</v>
      </c>
      <c r="Y181" s="4">
        <v>734</v>
      </c>
      <c r="Z181" s="4">
        <v>643</v>
      </c>
      <c r="AA181" s="4">
        <v>360</v>
      </c>
      <c r="AB181" s="4">
        <v>785</v>
      </c>
      <c r="AC181" s="4">
        <v>2522</v>
      </c>
      <c r="AD181" s="4">
        <v>172</v>
      </c>
      <c r="AE181" s="4">
        <v>334</v>
      </c>
      <c r="AF181" s="4">
        <v>103</v>
      </c>
      <c r="AG181" s="4">
        <v>941</v>
      </c>
      <c r="AH181" s="4">
        <v>1571</v>
      </c>
      <c r="AI181" s="4">
        <v>813</v>
      </c>
      <c r="AJ181" s="4">
        <v>1135</v>
      </c>
      <c r="AK181" s="4">
        <v>2158</v>
      </c>
      <c r="AL181" s="4">
        <v>826</v>
      </c>
      <c r="AM181" s="4">
        <v>174</v>
      </c>
      <c r="AN181" s="4">
        <v>21</v>
      </c>
      <c r="AO181" s="4">
        <v>2098</v>
      </c>
      <c r="AP181" s="4">
        <v>37</v>
      </c>
      <c r="AQ181" s="4">
        <v>1855</v>
      </c>
      <c r="AR181" s="4">
        <v>1302</v>
      </c>
      <c r="AS181" s="4">
        <v>211</v>
      </c>
      <c r="AT181" s="4">
        <v>3027</v>
      </c>
      <c r="AU181" s="4">
        <v>1158</v>
      </c>
      <c r="AV181" s="4">
        <v>2157</v>
      </c>
      <c r="AW181" s="4">
        <v>1611</v>
      </c>
      <c r="AX181" s="4">
        <v>519</v>
      </c>
      <c r="AY181" s="4">
        <v>850</v>
      </c>
    </row>
    <row r="182" spans="1:51">
      <c r="A182" s="3"/>
    </row>
    <row r="183" spans="1:51">
      <c r="A183" s="3" t="s">
        <v>133</v>
      </c>
      <c r="B183" t="s">
        <v>134</v>
      </c>
      <c r="C183" s="4">
        <v>2241</v>
      </c>
      <c r="D183" s="4">
        <v>1243</v>
      </c>
      <c r="E183" s="4">
        <v>608</v>
      </c>
      <c r="F183" s="4">
        <v>250</v>
      </c>
      <c r="G183" s="4">
        <v>139</v>
      </c>
      <c r="H183" s="4">
        <v>1018</v>
      </c>
      <c r="I183" s="4">
        <v>1114</v>
      </c>
      <c r="J183" s="4">
        <v>806</v>
      </c>
      <c r="K183" s="4">
        <v>1309</v>
      </c>
      <c r="L183" s="4">
        <v>98</v>
      </c>
      <c r="M183" s="4">
        <v>53</v>
      </c>
      <c r="N183" s="4">
        <v>62</v>
      </c>
      <c r="O183" s="4">
        <v>433</v>
      </c>
      <c r="P183" s="4">
        <v>1699</v>
      </c>
      <c r="Q183" s="4" t="s">
        <v>14</v>
      </c>
      <c r="R183" s="4">
        <v>2241</v>
      </c>
      <c r="S183" s="4">
        <v>913</v>
      </c>
      <c r="T183" s="4">
        <v>1176</v>
      </c>
      <c r="U183" s="4">
        <v>371</v>
      </c>
      <c r="V183" s="4">
        <v>328</v>
      </c>
      <c r="W183" s="4">
        <v>684</v>
      </c>
      <c r="X183" s="4">
        <v>854</v>
      </c>
      <c r="Y183" s="4">
        <v>476</v>
      </c>
      <c r="Z183" s="4">
        <v>416</v>
      </c>
      <c r="AA183" s="4">
        <v>226</v>
      </c>
      <c r="AB183" s="4">
        <v>546</v>
      </c>
      <c r="AC183" s="4">
        <v>1664</v>
      </c>
      <c r="AD183" s="4">
        <v>60</v>
      </c>
      <c r="AE183" s="4">
        <v>254</v>
      </c>
      <c r="AF183" s="4">
        <v>63</v>
      </c>
      <c r="AG183" s="4">
        <v>679</v>
      </c>
      <c r="AH183" s="4">
        <v>1004</v>
      </c>
      <c r="AI183" s="4">
        <v>483</v>
      </c>
      <c r="AJ183" s="4">
        <v>734</v>
      </c>
      <c r="AK183" s="4">
        <v>1413</v>
      </c>
      <c r="AL183" s="4">
        <v>518</v>
      </c>
      <c r="AM183" s="4">
        <v>134</v>
      </c>
      <c r="AN183" s="4">
        <v>13</v>
      </c>
      <c r="AO183" s="4">
        <v>1366</v>
      </c>
      <c r="AP183" s="4">
        <v>28</v>
      </c>
      <c r="AQ183" s="4">
        <v>1209</v>
      </c>
      <c r="AR183" s="4">
        <v>850</v>
      </c>
      <c r="AS183" s="4">
        <v>145</v>
      </c>
      <c r="AT183" s="4">
        <v>1950</v>
      </c>
      <c r="AU183" s="4">
        <v>719</v>
      </c>
      <c r="AV183" s="4">
        <v>1413</v>
      </c>
      <c r="AW183" s="4">
        <v>1009</v>
      </c>
      <c r="AX183" s="4">
        <v>341</v>
      </c>
      <c r="AY183" s="4">
        <v>593</v>
      </c>
    </row>
    <row r="184" spans="1:51">
      <c r="A184" s="3"/>
      <c r="C184" s="11">
        <v>0.65</v>
      </c>
      <c r="D184" s="11">
        <v>0.55000000000000004</v>
      </c>
      <c r="E184" s="11">
        <v>0.75</v>
      </c>
      <c r="F184" s="11">
        <v>0.96</v>
      </c>
      <c r="G184" s="11">
        <v>0.99</v>
      </c>
      <c r="H184" s="11">
        <v>0.65</v>
      </c>
      <c r="I184" s="11">
        <v>0.63</v>
      </c>
      <c r="J184" s="11">
        <v>0.61</v>
      </c>
      <c r="K184" s="11">
        <v>0.68</v>
      </c>
      <c r="L184" s="11">
        <v>0.3</v>
      </c>
      <c r="M184" s="11">
        <v>0.63</v>
      </c>
      <c r="N184" s="11">
        <v>0.35</v>
      </c>
      <c r="O184" s="11">
        <v>0.56000000000000005</v>
      </c>
      <c r="P184" s="11">
        <v>0.67</v>
      </c>
      <c r="Q184" s="4" t="s">
        <v>14</v>
      </c>
      <c r="R184" s="11">
        <v>1</v>
      </c>
      <c r="S184" s="11">
        <v>0.56000000000000005</v>
      </c>
      <c r="T184" s="11">
        <v>0.72</v>
      </c>
      <c r="U184" s="11">
        <v>0.87</v>
      </c>
      <c r="V184" s="11">
        <v>0.81</v>
      </c>
      <c r="W184" s="11">
        <v>0.57999999999999996</v>
      </c>
      <c r="X184" s="11">
        <v>0.59</v>
      </c>
      <c r="Y184" s="11">
        <v>0.65</v>
      </c>
      <c r="Z184" s="11">
        <v>0.65</v>
      </c>
      <c r="AA184" s="11">
        <v>0.63</v>
      </c>
      <c r="AB184" s="11">
        <v>0.69</v>
      </c>
      <c r="AC184" s="11">
        <v>0.66</v>
      </c>
      <c r="AD184" s="11">
        <v>0.35</v>
      </c>
      <c r="AE184" s="11">
        <v>0.76</v>
      </c>
      <c r="AF184" s="11">
        <v>0.61</v>
      </c>
      <c r="AG184" s="11">
        <v>0.72</v>
      </c>
      <c r="AH184" s="11">
        <v>0.64</v>
      </c>
      <c r="AI184" s="11">
        <v>0.59</v>
      </c>
      <c r="AJ184" s="11">
        <v>0.65</v>
      </c>
      <c r="AK184" s="11">
        <v>0.65</v>
      </c>
      <c r="AL184" s="11">
        <v>0.63</v>
      </c>
      <c r="AM184" s="11">
        <v>0.77</v>
      </c>
      <c r="AN184" s="11">
        <v>0.63</v>
      </c>
      <c r="AO184" s="11">
        <v>0.65</v>
      </c>
      <c r="AP184" s="11">
        <v>0.75</v>
      </c>
      <c r="AQ184" s="11">
        <v>0.65</v>
      </c>
      <c r="AR184" s="11">
        <v>0.65</v>
      </c>
      <c r="AS184" s="11">
        <v>0.69</v>
      </c>
      <c r="AT184" s="11">
        <v>0.64</v>
      </c>
      <c r="AU184" s="11">
        <v>0.62</v>
      </c>
      <c r="AV184" s="11">
        <v>0.66</v>
      </c>
      <c r="AW184" s="11">
        <v>0.63</v>
      </c>
      <c r="AX184" s="11">
        <v>0.66</v>
      </c>
      <c r="AY184" s="11">
        <v>0.7</v>
      </c>
    </row>
    <row r="185" spans="1:51">
      <c r="A185" s="3"/>
      <c r="B185" t="s">
        <v>135</v>
      </c>
      <c r="C185" s="4">
        <v>460</v>
      </c>
      <c r="D185" s="4">
        <v>458</v>
      </c>
      <c r="E185" s="4" t="s">
        <v>14</v>
      </c>
      <c r="F185" s="4">
        <v>2</v>
      </c>
      <c r="G185" s="4" t="s">
        <v>14</v>
      </c>
      <c r="H185" s="4">
        <v>222</v>
      </c>
      <c r="I185" s="4">
        <v>234</v>
      </c>
      <c r="J185" s="4">
        <v>205</v>
      </c>
      <c r="K185" s="4">
        <v>221</v>
      </c>
      <c r="L185" s="4">
        <v>129</v>
      </c>
      <c r="M185" s="4">
        <v>13</v>
      </c>
      <c r="N185" s="4">
        <v>53</v>
      </c>
      <c r="O185" s="4">
        <v>133</v>
      </c>
      <c r="P185" s="4">
        <v>323</v>
      </c>
      <c r="Q185" s="4">
        <v>460</v>
      </c>
      <c r="R185" s="4" t="s">
        <v>14</v>
      </c>
      <c r="S185" s="4">
        <v>337</v>
      </c>
      <c r="T185" s="4">
        <v>115</v>
      </c>
      <c r="U185" s="4">
        <v>18</v>
      </c>
      <c r="V185" s="4">
        <v>26</v>
      </c>
      <c r="W185" s="4">
        <v>213</v>
      </c>
      <c r="X185" s="4">
        <v>201</v>
      </c>
      <c r="Y185" s="4">
        <v>117</v>
      </c>
      <c r="Z185" s="4">
        <v>93</v>
      </c>
      <c r="AA185" s="4">
        <v>52</v>
      </c>
      <c r="AB185" s="4">
        <v>73</v>
      </c>
      <c r="AC185" s="4">
        <v>335</v>
      </c>
      <c r="AD185" s="4">
        <v>47</v>
      </c>
      <c r="AE185" s="4">
        <v>21</v>
      </c>
      <c r="AF185" s="4">
        <v>20</v>
      </c>
      <c r="AG185" s="4">
        <v>118</v>
      </c>
      <c r="AH185" s="4">
        <v>239</v>
      </c>
      <c r="AI185" s="4">
        <v>82</v>
      </c>
      <c r="AJ185" s="4">
        <v>163</v>
      </c>
      <c r="AK185" s="4">
        <v>270</v>
      </c>
      <c r="AL185" s="4">
        <v>123</v>
      </c>
      <c r="AM185" s="4">
        <v>14</v>
      </c>
      <c r="AN185" s="4">
        <v>5</v>
      </c>
      <c r="AO185" s="4">
        <v>271</v>
      </c>
      <c r="AP185" s="4">
        <v>3</v>
      </c>
      <c r="AQ185" s="4">
        <v>248</v>
      </c>
      <c r="AR185" s="4">
        <v>167</v>
      </c>
      <c r="AS185" s="4">
        <v>27</v>
      </c>
      <c r="AT185" s="4">
        <v>409</v>
      </c>
      <c r="AU185" s="4">
        <v>184</v>
      </c>
      <c r="AV185" s="4">
        <v>271</v>
      </c>
      <c r="AW185" s="4">
        <v>241</v>
      </c>
      <c r="AX185" s="4">
        <v>66</v>
      </c>
      <c r="AY185" s="4">
        <v>91</v>
      </c>
    </row>
    <row r="186" spans="1:51">
      <c r="A186" s="3"/>
      <c r="C186" s="11">
        <v>0.13</v>
      </c>
      <c r="D186" s="11">
        <v>0.2</v>
      </c>
      <c r="E186" s="4" t="s">
        <v>14</v>
      </c>
      <c r="F186" s="11">
        <v>0.01</v>
      </c>
      <c r="G186" s="4" t="s">
        <v>14</v>
      </c>
      <c r="H186" s="11">
        <v>0.14000000000000001</v>
      </c>
      <c r="I186" s="11">
        <v>0.13</v>
      </c>
      <c r="J186" s="11">
        <v>0.16</v>
      </c>
      <c r="K186" s="11">
        <v>0.12</v>
      </c>
      <c r="L186" s="11">
        <v>0.4</v>
      </c>
      <c r="M186" s="11">
        <v>0.15</v>
      </c>
      <c r="N186" s="11">
        <v>0.3</v>
      </c>
      <c r="O186" s="11">
        <v>0.17</v>
      </c>
      <c r="P186" s="11">
        <v>0.13</v>
      </c>
      <c r="Q186" s="11">
        <v>0.38</v>
      </c>
      <c r="R186" s="4" t="s">
        <v>14</v>
      </c>
      <c r="S186" s="11">
        <v>0.21</v>
      </c>
      <c r="T186" s="11">
        <v>7.0000000000000007E-2</v>
      </c>
      <c r="U186" s="11">
        <v>0.04</v>
      </c>
      <c r="V186" s="11">
        <v>0.06</v>
      </c>
      <c r="W186" s="11">
        <v>0.18</v>
      </c>
      <c r="X186" s="11">
        <v>0.14000000000000001</v>
      </c>
      <c r="Y186" s="11">
        <v>0.16</v>
      </c>
      <c r="Z186" s="11">
        <v>0.14000000000000001</v>
      </c>
      <c r="AA186" s="11">
        <v>0.15</v>
      </c>
      <c r="AB186" s="11">
        <v>0.09</v>
      </c>
      <c r="AC186" s="11">
        <v>0.13</v>
      </c>
      <c r="AD186" s="11">
        <v>0.27</v>
      </c>
      <c r="AE186" s="11">
        <v>0.06</v>
      </c>
      <c r="AF186" s="11">
        <v>0.2</v>
      </c>
      <c r="AG186" s="11">
        <v>0.13</v>
      </c>
      <c r="AH186" s="11">
        <v>0.15</v>
      </c>
      <c r="AI186" s="11">
        <v>0.1</v>
      </c>
      <c r="AJ186" s="11">
        <v>0.14000000000000001</v>
      </c>
      <c r="AK186" s="11">
        <v>0.12</v>
      </c>
      <c r="AL186" s="11">
        <v>0.15</v>
      </c>
      <c r="AM186" s="11">
        <v>0.08</v>
      </c>
      <c r="AN186" s="11">
        <v>0.23</v>
      </c>
      <c r="AO186" s="11">
        <v>0.13</v>
      </c>
      <c r="AP186" s="11">
        <v>0.08</v>
      </c>
      <c r="AQ186" s="11">
        <v>0.13</v>
      </c>
      <c r="AR186" s="11">
        <v>0.13</v>
      </c>
      <c r="AS186" s="11">
        <v>0.13</v>
      </c>
      <c r="AT186" s="11">
        <v>0.13</v>
      </c>
      <c r="AU186" s="11">
        <v>0.16</v>
      </c>
      <c r="AV186" s="11">
        <v>0.13</v>
      </c>
      <c r="AW186" s="11">
        <v>0.15</v>
      </c>
      <c r="AX186" s="11">
        <v>0.13</v>
      </c>
      <c r="AY186" s="11">
        <v>0.11</v>
      </c>
    </row>
    <row r="187" spans="1:51">
      <c r="A187" s="3"/>
      <c r="B187" t="s">
        <v>136</v>
      </c>
      <c r="C187" s="4">
        <v>407</v>
      </c>
      <c r="D187" s="4">
        <v>407</v>
      </c>
      <c r="E187" s="4" t="s">
        <v>14</v>
      </c>
      <c r="F187" s="4" t="s">
        <v>14</v>
      </c>
      <c r="G187" s="4" t="s">
        <v>14</v>
      </c>
      <c r="H187" s="4">
        <v>205</v>
      </c>
      <c r="I187" s="4">
        <v>200</v>
      </c>
      <c r="J187" s="4">
        <v>156</v>
      </c>
      <c r="K187" s="4">
        <v>223</v>
      </c>
      <c r="L187" s="4">
        <v>112</v>
      </c>
      <c r="M187" s="4">
        <v>11</v>
      </c>
      <c r="N187" s="4">
        <v>43</v>
      </c>
      <c r="O187" s="4">
        <v>118</v>
      </c>
      <c r="P187" s="4">
        <v>287</v>
      </c>
      <c r="Q187" s="4">
        <v>407</v>
      </c>
      <c r="R187" s="4" t="s">
        <v>14</v>
      </c>
      <c r="S187" s="4">
        <v>296</v>
      </c>
      <c r="T187" s="4">
        <v>105</v>
      </c>
      <c r="U187" s="4">
        <v>26</v>
      </c>
      <c r="V187" s="4">
        <v>34</v>
      </c>
      <c r="W187" s="4">
        <v>205</v>
      </c>
      <c r="X187" s="4">
        <v>143</v>
      </c>
      <c r="Y187" s="4">
        <v>92</v>
      </c>
      <c r="Z187" s="4">
        <v>87</v>
      </c>
      <c r="AA187" s="4">
        <v>49</v>
      </c>
      <c r="AB187" s="4">
        <v>63</v>
      </c>
      <c r="AC187" s="4">
        <v>291</v>
      </c>
      <c r="AD187" s="4">
        <v>61</v>
      </c>
      <c r="AE187" s="4">
        <v>8</v>
      </c>
      <c r="AF187" s="4">
        <v>17</v>
      </c>
      <c r="AG187" s="4">
        <v>139</v>
      </c>
      <c r="AH187" s="4">
        <v>204</v>
      </c>
      <c r="AI187" s="4">
        <v>50</v>
      </c>
      <c r="AJ187" s="4">
        <v>120</v>
      </c>
      <c r="AK187" s="4">
        <v>268</v>
      </c>
      <c r="AL187" s="4">
        <v>131</v>
      </c>
      <c r="AM187" s="4">
        <v>18</v>
      </c>
      <c r="AN187" s="4">
        <v>1</v>
      </c>
      <c r="AO187" s="4">
        <v>219</v>
      </c>
      <c r="AP187" s="4">
        <v>3</v>
      </c>
      <c r="AQ187" s="4">
        <v>194</v>
      </c>
      <c r="AR187" s="4">
        <v>179</v>
      </c>
      <c r="AS187" s="4">
        <v>20</v>
      </c>
      <c r="AT187" s="4">
        <v>367</v>
      </c>
      <c r="AU187" s="4">
        <v>154</v>
      </c>
      <c r="AV187" s="4">
        <v>251</v>
      </c>
      <c r="AW187" s="4">
        <v>224</v>
      </c>
      <c r="AX187" s="4">
        <v>59</v>
      </c>
      <c r="AY187" s="4">
        <v>78</v>
      </c>
    </row>
    <row r="188" spans="1:51">
      <c r="A188" s="3"/>
      <c r="C188" s="11">
        <v>0.12</v>
      </c>
      <c r="D188" s="11">
        <v>0.18</v>
      </c>
      <c r="E188" s="4" t="s">
        <v>14</v>
      </c>
      <c r="F188" s="4" t="s">
        <v>14</v>
      </c>
      <c r="G188" s="4" t="s">
        <v>14</v>
      </c>
      <c r="H188" s="11">
        <v>0.13</v>
      </c>
      <c r="I188" s="11">
        <v>0.11</v>
      </c>
      <c r="J188" s="11">
        <v>0.12</v>
      </c>
      <c r="K188" s="11">
        <v>0.12</v>
      </c>
      <c r="L188" s="11">
        <v>0.35</v>
      </c>
      <c r="M188" s="11">
        <v>0.12</v>
      </c>
      <c r="N188" s="11">
        <v>0.24</v>
      </c>
      <c r="O188" s="11">
        <v>0.15</v>
      </c>
      <c r="P188" s="11">
        <v>0.11</v>
      </c>
      <c r="Q188" s="11">
        <v>0.34</v>
      </c>
      <c r="R188" s="4" t="s">
        <v>14</v>
      </c>
      <c r="S188" s="11">
        <v>0.18</v>
      </c>
      <c r="T188" s="11">
        <v>0.06</v>
      </c>
      <c r="U188" s="11">
        <v>0.06</v>
      </c>
      <c r="V188" s="11">
        <v>0.08</v>
      </c>
      <c r="W188" s="11">
        <v>0.17</v>
      </c>
      <c r="X188" s="11">
        <v>0.1</v>
      </c>
      <c r="Y188" s="11">
        <v>0.13</v>
      </c>
      <c r="Z188" s="11">
        <v>0.14000000000000001</v>
      </c>
      <c r="AA188" s="11">
        <v>0.14000000000000001</v>
      </c>
      <c r="AB188" s="11">
        <v>0.08</v>
      </c>
      <c r="AC188" s="11">
        <v>0.12</v>
      </c>
      <c r="AD188" s="11">
        <v>0.35</v>
      </c>
      <c r="AE188" s="11">
        <v>0.02</v>
      </c>
      <c r="AF188" s="11">
        <v>0.17</v>
      </c>
      <c r="AG188" s="11">
        <v>0.15</v>
      </c>
      <c r="AH188" s="11">
        <v>0.13</v>
      </c>
      <c r="AI188" s="11">
        <v>0.06</v>
      </c>
      <c r="AJ188" s="11">
        <v>0.11</v>
      </c>
      <c r="AK188" s="11">
        <v>0.12</v>
      </c>
      <c r="AL188" s="11">
        <v>0.16</v>
      </c>
      <c r="AM188" s="11">
        <v>0.11</v>
      </c>
      <c r="AN188" s="11">
        <v>0.05</v>
      </c>
      <c r="AO188" s="11">
        <v>0.1</v>
      </c>
      <c r="AP188" s="11">
        <v>0.08</v>
      </c>
      <c r="AQ188" s="11">
        <v>0.1</v>
      </c>
      <c r="AR188" s="11">
        <v>0.14000000000000001</v>
      </c>
      <c r="AS188" s="11">
        <v>0.1</v>
      </c>
      <c r="AT188" s="11">
        <v>0.12</v>
      </c>
      <c r="AU188" s="11">
        <v>0.13</v>
      </c>
      <c r="AV188" s="11">
        <v>0.12</v>
      </c>
      <c r="AW188" s="11">
        <v>0.14000000000000001</v>
      </c>
      <c r="AX188" s="11">
        <v>0.11</v>
      </c>
      <c r="AY188" s="11">
        <v>0.09</v>
      </c>
    </row>
    <row r="189" spans="1:51">
      <c r="A189" s="3"/>
      <c r="B189" t="s">
        <v>79</v>
      </c>
      <c r="C189" s="4">
        <v>292</v>
      </c>
      <c r="D189" s="4">
        <v>249</v>
      </c>
      <c r="E189" s="4">
        <v>41</v>
      </c>
      <c r="F189" s="4" t="s">
        <v>14</v>
      </c>
      <c r="G189" s="4">
        <v>2</v>
      </c>
      <c r="H189" s="4">
        <v>131</v>
      </c>
      <c r="I189" s="4">
        <v>155</v>
      </c>
      <c r="J189" s="4">
        <v>136</v>
      </c>
      <c r="K189" s="4">
        <v>126</v>
      </c>
      <c r="L189" s="4">
        <v>52</v>
      </c>
      <c r="M189" s="4">
        <v>6</v>
      </c>
      <c r="N189" s="4">
        <v>40</v>
      </c>
      <c r="O189" s="4">
        <v>83</v>
      </c>
      <c r="P189" s="4">
        <v>203</v>
      </c>
      <c r="Q189" s="4">
        <v>292</v>
      </c>
      <c r="R189" s="4" t="s">
        <v>14</v>
      </c>
      <c r="S189" s="4">
        <v>170</v>
      </c>
      <c r="T189" s="4">
        <v>114</v>
      </c>
      <c r="U189" s="4">
        <v>11</v>
      </c>
      <c r="V189" s="4">
        <v>11</v>
      </c>
      <c r="W189" s="4">
        <v>100</v>
      </c>
      <c r="X189" s="4">
        <v>169</v>
      </c>
      <c r="Y189" s="4">
        <v>53</v>
      </c>
      <c r="Z189" s="4">
        <v>53</v>
      </c>
      <c r="AA189" s="4">
        <v>27</v>
      </c>
      <c r="AB189" s="4">
        <v>69</v>
      </c>
      <c r="AC189" s="4">
        <v>203</v>
      </c>
      <c r="AD189" s="4">
        <v>11</v>
      </c>
      <c r="AE189" s="4">
        <v>30</v>
      </c>
      <c r="AF189" s="4">
        <v>13</v>
      </c>
      <c r="AG189" s="4">
        <v>41</v>
      </c>
      <c r="AH189" s="4">
        <v>135</v>
      </c>
      <c r="AI189" s="4">
        <v>104</v>
      </c>
      <c r="AJ189" s="4">
        <v>101</v>
      </c>
      <c r="AK189" s="4">
        <v>175</v>
      </c>
      <c r="AL189" s="4">
        <v>63</v>
      </c>
      <c r="AM189" s="4">
        <v>6</v>
      </c>
      <c r="AN189" s="4" t="s">
        <v>14</v>
      </c>
      <c r="AO189" s="4">
        <v>189</v>
      </c>
      <c r="AP189" s="4">
        <v>3</v>
      </c>
      <c r="AQ189" s="4">
        <v>153</v>
      </c>
      <c r="AR189" s="4">
        <v>107</v>
      </c>
      <c r="AS189" s="4">
        <v>23</v>
      </c>
      <c r="AT189" s="4">
        <v>251</v>
      </c>
      <c r="AU189" s="4">
        <v>102</v>
      </c>
      <c r="AV189" s="4">
        <v>184</v>
      </c>
      <c r="AW189" s="4">
        <v>149</v>
      </c>
      <c r="AX189" s="4">
        <v>41</v>
      </c>
      <c r="AY189" s="4">
        <v>50</v>
      </c>
    </row>
    <row r="190" spans="1:51">
      <c r="A190" s="3"/>
      <c r="C190" s="11">
        <v>0.08</v>
      </c>
      <c r="D190" s="11">
        <v>0.11</v>
      </c>
      <c r="E190" s="11">
        <v>0.05</v>
      </c>
      <c r="F190" s="4" t="s">
        <v>14</v>
      </c>
      <c r="G190" s="11">
        <v>0.01</v>
      </c>
      <c r="H190" s="11">
        <v>0.08</v>
      </c>
      <c r="I190" s="11">
        <v>0.09</v>
      </c>
      <c r="J190" s="11">
        <v>0.1</v>
      </c>
      <c r="K190" s="11">
        <v>7.0000000000000007E-2</v>
      </c>
      <c r="L190" s="11">
        <v>0.16</v>
      </c>
      <c r="M190" s="11">
        <v>7.0000000000000007E-2</v>
      </c>
      <c r="N190" s="11">
        <v>0.23</v>
      </c>
      <c r="O190" s="11">
        <v>0.11</v>
      </c>
      <c r="P190" s="11">
        <v>0.08</v>
      </c>
      <c r="Q190" s="11">
        <v>0.24</v>
      </c>
      <c r="R190" s="4" t="s">
        <v>14</v>
      </c>
      <c r="S190" s="11">
        <v>0.1</v>
      </c>
      <c r="T190" s="11">
        <v>7.0000000000000007E-2</v>
      </c>
      <c r="U190" s="11">
        <v>0.03</v>
      </c>
      <c r="V190" s="11">
        <v>0.03</v>
      </c>
      <c r="W190" s="11">
        <v>0.08</v>
      </c>
      <c r="X190" s="11">
        <v>0.12</v>
      </c>
      <c r="Y190" s="11">
        <v>7.0000000000000007E-2</v>
      </c>
      <c r="Z190" s="11">
        <v>0.08</v>
      </c>
      <c r="AA190" s="11">
        <v>0.08</v>
      </c>
      <c r="AB190" s="11">
        <v>0.09</v>
      </c>
      <c r="AC190" s="11">
        <v>0.08</v>
      </c>
      <c r="AD190" s="11">
        <v>7.0000000000000007E-2</v>
      </c>
      <c r="AE190" s="11">
        <v>0.09</v>
      </c>
      <c r="AF190" s="11">
        <v>0.13</v>
      </c>
      <c r="AG190" s="11">
        <v>0.04</v>
      </c>
      <c r="AH190" s="11">
        <v>0.09</v>
      </c>
      <c r="AI190" s="11">
        <v>0.13</v>
      </c>
      <c r="AJ190" s="11">
        <v>0.09</v>
      </c>
      <c r="AK190" s="11">
        <v>0.08</v>
      </c>
      <c r="AL190" s="11">
        <v>0.08</v>
      </c>
      <c r="AM190" s="11">
        <v>0.03</v>
      </c>
      <c r="AN190" s="4" t="s">
        <v>14</v>
      </c>
      <c r="AO190" s="11">
        <v>0.09</v>
      </c>
      <c r="AP190" s="11">
        <v>0.08</v>
      </c>
      <c r="AQ190" s="11">
        <v>0.08</v>
      </c>
      <c r="AR190" s="11">
        <v>0.08</v>
      </c>
      <c r="AS190" s="11">
        <v>0.11</v>
      </c>
      <c r="AT190" s="11">
        <v>0.08</v>
      </c>
      <c r="AU190" s="11">
        <v>0.09</v>
      </c>
      <c r="AV190" s="11">
        <v>0.09</v>
      </c>
      <c r="AW190" s="11">
        <v>0.09</v>
      </c>
      <c r="AX190" s="11">
        <v>0.08</v>
      </c>
      <c r="AY190" s="11">
        <v>0.06</v>
      </c>
    </row>
    <row r="191" spans="1:51">
      <c r="A191" s="3"/>
      <c r="B191" t="s">
        <v>137</v>
      </c>
      <c r="C191" s="4">
        <v>145</v>
      </c>
      <c r="D191" s="4">
        <v>145</v>
      </c>
      <c r="E191" s="4" t="s">
        <v>14</v>
      </c>
      <c r="F191" s="4" t="s">
        <v>14</v>
      </c>
      <c r="G191" s="4" t="s">
        <v>14</v>
      </c>
      <c r="H191" s="4">
        <v>60</v>
      </c>
      <c r="I191" s="4">
        <v>82</v>
      </c>
      <c r="J191" s="4">
        <v>68</v>
      </c>
      <c r="K191" s="4">
        <v>82</v>
      </c>
      <c r="L191" s="4">
        <v>12</v>
      </c>
      <c r="M191" s="4">
        <v>4</v>
      </c>
      <c r="N191" s="4">
        <v>8</v>
      </c>
      <c r="O191" s="4">
        <v>56</v>
      </c>
      <c r="P191" s="4">
        <v>86</v>
      </c>
      <c r="Q191" s="4">
        <v>145</v>
      </c>
      <c r="R191" s="4" t="s">
        <v>14</v>
      </c>
      <c r="S191" s="4">
        <v>84</v>
      </c>
      <c r="T191" s="4">
        <v>57</v>
      </c>
      <c r="U191" s="4">
        <v>5</v>
      </c>
      <c r="V191" s="4">
        <v>10</v>
      </c>
      <c r="W191" s="4">
        <v>55</v>
      </c>
      <c r="X191" s="4">
        <v>75</v>
      </c>
      <c r="Y191" s="4">
        <v>26</v>
      </c>
      <c r="Z191" s="4">
        <v>29</v>
      </c>
      <c r="AA191" s="4">
        <v>23</v>
      </c>
      <c r="AB191" s="4">
        <v>28</v>
      </c>
      <c r="AC191" s="4">
        <v>106</v>
      </c>
      <c r="AD191" s="4">
        <v>6</v>
      </c>
      <c r="AE191" s="4">
        <v>14</v>
      </c>
      <c r="AF191" s="4">
        <v>4</v>
      </c>
      <c r="AG191" s="4">
        <v>26</v>
      </c>
      <c r="AH191" s="4">
        <v>56</v>
      </c>
      <c r="AI191" s="4">
        <v>52</v>
      </c>
      <c r="AJ191" s="4">
        <v>58</v>
      </c>
      <c r="AK191" s="4">
        <v>75</v>
      </c>
      <c r="AL191" s="4">
        <v>46</v>
      </c>
      <c r="AM191" s="4">
        <v>4</v>
      </c>
      <c r="AN191" s="4">
        <v>3</v>
      </c>
      <c r="AO191" s="4">
        <v>73</v>
      </c>
      <c r="AP191" s="4">
        <v>1</v>
      </c>
      <c r="AQ191" s="4">
        <v>57</v>
      </c>
      <c r="AR191" s="4">
        <v>70</v>
      </c>
      <c r="AS191" s="4">
        <v>5</v>
      </c>
      <c r="AT191" s="4">
        <v>131</v>
      </c>
      <c r="AU191" s="4">
        <v>62</v>
      </c>
      <c r="AV191" s="4">
        <v>80</v>
      </c>
      <c r="AW191" s="4">
        <v>66</v>
      </c>
      <c r="AX191" s="4">
        <v>22</v>
      </c>
      <c r="AY191" s="4">
        <v>35</v>
      </c>
    </row>
    <row r="192" spans="1:51">
      <c r="A192" s="3"/>
      <c r="C192" s="11">
        <v>0.04</v>
      </c>
      <c r="D192" s="11">
        <v>0.06</v>
      </c>
      <c r="E192" s="4" t="s">
        <v>14</v>
      </c>
      <c r="F192" s="4" t="s">
        <v>14</v>
      </c>
      <c r="G192" s="4" t="s">
        <v>14</v>
      </c>
      <c r="H192" s="11">
        <v>0.04</v>
      </c>
      <c r="I192" s="11">
        <v>0.05</v>
      </c>
      <c r="J192" s="11">
        <v>0.05</v>
      </c>
      <c r="K192" s="11">
        <v>0.04</v>
      </c>
      <c r="L192" s="11">
        <v>0.04</v>
      </c>
      <c r="M192" s="11">
        <v>0.05</v>
      </c>
      <c r="N192" s="11">
        <v>0.04</v>
      </c>
      <c r="O192" s="11">
        <v>7.0000000000000007E-2</v>
      </c>
      <c r="P192" s="11">
        <v>0.03</v>
      </c>
      <c r="Q192" s="11">
        <v>0.12</v>
      </c>
      <c r="R192" s="4" t="s">
        <v>14</v>
      </c>
      <c r="S192" s="11">
        <v>0.05</v>
      </c>
      <c r="T192" s="11">
        <v>0.03</v>
      </c>
      <c r="U192" s="11">
        <v>0.01</v>
      </c>
      <c r="V192" s="11">
        <v>0.02</v>
      </c>
      <c r="W192" s="11">
        <v>0.05</v>
      </c>
      <c r="X192" s="11">
        <v>0.05</v>
      </c>
      <c r="Y192" s="11">
        <v>0.04</v>
      </c>
      <c r="Z192" s="11">
        <v>0.05</v>
      </c>
      <c r="AA192" s="11">
        <v>0.06</v>
      </c>
      <c r="AB192" s="11">
        <v>0.04</v>
      </c>
      <c r="AC192" s="11">
        <v>0.04</v>
      </c>
      <c r="AD192" s="11">
        <v>0.03</v>
      </c>
      <c r="AE192" s="11">
        <v>0.04</v>
      </c>
      <c r="AF192" s="11">
        <v>0.04</v>
      </c>
      <c r="AG192" s="11">
        <v>0.03</v>
      </c>
      <c r="AH192" s="11">
        <v>0.04</v>
      </c>
      <c r="AI192" s="11">
        <v>0.06</v>
      </c>
      <c r="AJ192" s="11">
        <v>0.05</v>
      </c>
      <c r="AK192" s="11">
        <v>0.03</v>
      </c>
      <c r="AL192" s="11">
        <v>0.06</v>
      </c>
      <c r="AM192" s="11">
        <v>0.02</v>
      </c>
      <c r="AN192" s="11">
        <v>0.14000000000000001</v>
      </c>
      <c r="AO192" s="11">
        <v>0.03</v>
      </c>
      <c r="AP192" s="11">
        <v>0.03</v>
      </c>
      <c r="AQ192" s="11">
        <v>0.03</v>
      </c>
      <c r="AR192" s="11">
        <v>0.05</v>
      </c>
      <c r="AS192" s="11">
        <v>0.02</v>
      </c>
      <c r="AT192" s="11">
        <v>0.04</v>
      </c>
      <c r="AU192" s="11">
        <v>0.05</v>
      </c>
      <c r="AV192" s="11">
        <v>0.04</v>
      </c>
      <c r="AW192" s="11">
        <v>0.04</v>
      </c>
      <c r="AX192" s="11">
        <v>0.04</v>
      </c>
      <c r="AY192" s="11">
        <v>0.04</v>
      </c>
    </row>
    <row r="193" spans="1:51">
      <c r="A193" s="3"/>
      <c r="B193" t="s">
        <v>138</v>
      </c>
      <c r="C193" s="4">
        <v>139</v>
      </c>
      <c r="D193" s="4">
        <v>6</v>
      </c>
      <c r="E193" s="4">
        <v>133</v>
      </c>
      <c r="F193" s="4" t="s">
        <v>14</v>
      </c>
      <c r="G193" s="4" t="s">
        <v>14</v>
      </c>
      <c r="H193" s="4">
        <v>53</v>
      </c>
      <c r="I193" s="4">
        <v>83</v>
      </c>
      <c r="J193" s="4">
        <v>45</v>
      </c>
      <c r="K193" s="4">
        <v>90</v>
      </c>
      <c r="L193" s="4">
        <v>4</v>
      </c>
      <c r="M193" s="4" t="s">
        <v>14</v>
      </c>
      <c r="N193" s="4">
        <v>10</v>
      </c>
      <c r="O193" s="4">
        <v>28</v>
      </c>
      <c r="P193" s="4">
        <v>108</v>
      </c>
      <c r="Q193" s="4">
        <v>139</v>
      </c>
      <c r="R193" s="4" t="s">
        <v>14</v>
      </c>
      <c r="S193" s="4">
        <v>25</v>
      </c>
      <c r="T193" s="4">
        <v>109</v>
      </c>
      <c r="U193" s="4">
        <v>2</v>
      </c>
      <c r="V193" s="4">
        <v>3</v>
      </c>
      <c r="W193" s="4">
        <v>36</v>
      </c>
      <c r="X193" s="4">
        <v>98</v>
      </c>
      <c r="Y193" s="4">
        <v>34</v>
      </c>
      <c r="Z193" s="4">
        <v>22</v>
      </c>
      <c r="AA193" s="4">
        <v>12</v>
      </c>
      <c r="AB193" s="4">
        <v>41</v>
      </c>
      <c r="AC193" s="4">
        <v>109</v>
      </c>
      <c r="AD193" s="4">
        <v>6</v>
      </c>
      <c r="AE193" s="4">
        <v>9</v>
      </c>
      <c r="AF193" s="4" t="s">
        <v>14</v>
      </c>
      <c r="AG193" s="4">
        <v>9</v>
      </c>
      <c r="AH193" s="4">
        <v>53</v>
      </c>
      <c r="AI193" s="4">
        <v>68</v>
      </c>
      <c r="AJ193" s="4">
        <v>49</v>
      </c>
      <c r="AK193" s="4">
        <v>76</v>
      </c>
      <c r="AL193" s="4">
        <v>17</v>
      </c>
      <c r="AM193" s="4">
        <v>1</v>
      </c>
      <c r="AN193" s="4">
        <v>1</v>
      </c>
      <c r="AO193" s="4">
        <v>104</v>
      </c>
      <c r="AP193" s="4">
        <v>2</v>
      </c>
      <c r="AQ193" s="4">
        <v>99</v>
      </c>
      <c r="AR193" s="4">
        <v>25</v>
      </c>
      <c r="AS193" s="4">
        <v>9</v>
      </c>
      <c r="AT193" s="4">
        <v>122</v>
      </c>
      <c r="AU193" s="4">
        <v>35</v>
      </c>
      <c r="AV193" s="4">
        <v>101</v>
      </c>
      <c r="AW193" s="4">
        <v>58</v>
      </c>
      <c r="AX193" s="4">
        <v>18</v>
      </c>
      <c r="AY193" s="4">
        <v>43</v>
      </c>
    </row>
    <row r="194" spans="1:51">
      <c r="A194" s="3"/>
      <c r="C194" s="11">
        <v>0.04</v>
      </c>
      <c r="D194" s="11">
        <v>0</v>
      </c>
      <c r="E194" s="11">
        <v>0.17</v>
      </c>
      <c r="F194" s="4" t="s">
        <v>14</v>
      </c>
      <c r="G194" s="4" t="s">
        <v>14</v>
      </c>
      <c r="H194" s="11">
        <v>0.03</v>
      </c>
      <c r="I194" s="11">
        <v>0.05</v>
      </c>
      <c r="J194" s="11">
        <v>0.03</v>
      </c>
      <c r="K194" s="11">
        <v>0.05</v>
      </c>
      <c r="L194" s="11">
        <v>0.01</v>
      </c>
      <c r="M194" s="4" t="s">
        <v>14</v>
      </c>
      <c r="N194" s="11">
        <v>0.05</v>
      </c>
      <c r="O194" s="11">
        <v>0.04</v>
      </c>
      <c r="P194" s="11">
        <v>0.04</v>
      </c>
      <c r="Q194" s="11">
        <v>0.12</v>
      </c>
      <c r="R194" s="4" t="s">
        <v>14</v>
      </c>
      <c r="S194" s="11">
        <v>0.02</v>
      </c>
      <c r="T194" s="11">
        <v>7.0000000000000007E-2</v>
      </c>
      <c r="U194" s="11">
        <v>0</v>
      </c>
      <c r="V194" s="11">
        <v>0.01</v>
      </c>
      <c r="W194" s="11">
        <v>0.03</v>
      </c>
      <c r="X194" s="11">
        <v>7.0000000000000007E-2</v>
      </c>
      <c r="Y194" s="11">
        <v>0.05</v>
      </c>
      <c r="Z194" s="11">
        <v>0.03</v>
      </c>
      <c r="AA194" s="11">
        <v>0.03</v>
      </c>
      <c r="AB194" s="11">
        <v>0.05</v>
      </c>
      <c r="AC194" s="11">
        <v>0.04</v>
      </c>
      <c r="AD194" s="11">
        <v>0.04</v>
      </c>
      <c r="AE194" s="11">
        <v>0.03</v>
      </c>
      <c r="AF194" s="4" t="s">
        <v>14</v>
      </c>
      <c r="AG194" s="11">
        <v>0.01</v>
      </c>
      <c r="AH194" s="11">
        <v>0.03</v>
      </c>
      <c r="AI194" s="11">
        <v>0.08</v>
      </c>
      <c r="AJ194" s="11">
        <v>0.04</v>
      </c>
      <c r="AK194" s="11">
        <v>0.04</v>
      </c>
      <c r="AL194" s="11">
        <v>0.02</v>
      </c>
      <c r="AM194" s="11">
        <v>0</v>
      </c>
      <c r="AN194" s="11">
        <v>0.04</v>
      </c>
      <c r="AO194" s="11">
        <v>0.05</v>
      </c>
      <c r="AP194" s="11">
        <v>0.05</v>
      </c>
      <c r="AQ194" s="11">
        <v>0.05</v>
      </c>
      <c r="AR194" s="11">
        <v>0.02</v>
      </c>
      <c r="AS194" s="11">
        <v>0.04</v>
      </c>
      <c r="AT194" s="11">
        <v>0.04</v>
      </c>
      <c r="AU194" s="11">
        <v>0.03</v>
      </c>
      <c r="AV194" s="11">
        <v>0.05</v>
      </c>
      <c r="AW194" s="11">
        <v>0.04</v>
      </c>
      <c r="AX194" s="11">
        <v>0.04</v>
      </c>
      <c r="AY194" s="11">
        <v>0.05</v>
      </c>
    </row>
    <row r="195" spans="1:51">
      <c r="A195" s="3"/>
      <c r="B195" t="s">
        <v>139</v>
      </c>
      <c r="C195" s="4">
        <v>134</v>
      </c>
      <c r="D195" s="4">
        <v>101</v>
      </c>
      <c r="E195" s="4">
        <v>27</v>
      </c>
      <c r="F195" s="4">
        <v>6</v>
      </c>
      <c r="G195" s="4" t="s">
        <v>14</v>
      </c>
      <c r="H195" s="4">
        <v>64</v>
      </c>
      <c r="I195" s="4">
        <v>65</v>
      </c>
      <c r="J195" s="4">
        <v>65</v>
      </c>
      <c r="K195" s="4">
        <v>48</v>
      </c>
      <c r="L195" s="4">
        <v>27</v>
      </c>
      <c r="M195" s="4">
        <v>9</v>
      </c>
      <c r="N195" s="4">
        <v>21</v>
      </c>
      <c r="O195" s="4">
        <v>28</v>
      </c>
      <c r="P195" s="4">
        <v>101</v>
      </c>
      <c r="Q195" s="4">
        <v>134</v>
      </c>
      <c r="R195" s="4" t="s">
        <v>14</v>
      </c>
      <c r="S195" s="4">
        <v>92</v>
      </c>
      <c r="T195" s="4">
        <v>36</v>
      </c>
      <c r="U195" s="4">
        <v>9</v>
      </c>
      <c r="V195" s="4">
        <v>9</v>
      </c>
      <c r="W195" s="4">
        <v>41</v>
      </c>
      <c r="X195" s="4">
        <v>75</v>
      </c>
      <c r="Y195" s="4">
        <v>20</v>
      </c>
      <c r="Z195" s="4">
        <v>16</v>
      </c>
      <c r="AA195" s="4">
        <v>8</v>
      </c>
      <c r="AB195" s="4">
        <v>13</v>
      </c>
      <c r="AC195" s="4">
        <v>57</v>
      </c>
      <c r="AD195" s="4">
        <v>47</v>
      </c>
      <c r="AE195" s="4">
        <v>14</v>
      </c>
      <c r="AF195" s="4">
        <v>2</v>
      </c>
      <c r="AG195" s="4">
        <v>20</v>
      </c>
      <c r="AH195" s="4">
        <v>64</v>
      </c>
      <c r="AI195" s="4">
        <v>44</v>
      </c>
      <c r="AJ195" s="4">
        <v>41</v>
      </c>
      <c r="AK195" s="4">
        <v>85</v>
      </c>
      <c r="AL195" s="4">
        <v>17</v>
      </c>
      <c r="AM195" s="4">
        <v>8</v>
      </c>
      <c r="AN195" s="4" t="s">
        <v>14</v>
      </c>
      <c r="AO195" s="4">
        <v>98</v>
      </c>
      <c r="AP195" s="4" t="s">
        <v>14</v>
      </c>
      <c r="AQ195" s="4">
        <v>95</v>
      </c>
      <c r="AR195" s="4">
        <v>28</v>
      </c>
      <c r="AS195" s="4">
        <v>11</v>
      </c>
      <c r="AT195" s="4">
        <v>115</v>
      </c>
      <c r="AU195" s="4">
        <v>33</v>
      </c>
      <c r="AV195" s="4">
        <v>96</v>
      </c>
      <c r="AW195" s="4">
        <v>67</v>
      </c>
      <c r="AX195" s="4">
        <v>19</v>
      </c>
      <c r="AY195" s="4">
        <v>30</v>
      </c>
    </row>
    <row r="196" spans="1:51">
      <c r="A196" s="3"/>
      <c r="C196" s="11">
        <v>0.04</v>
      </c>
      <c r="D196" s="11">
        <v>0.04</v>
      </c>
      <c r="E196" s="11">
        <v>0.03</v>
      </c>
      <c r="F196" s="11">
        <v>0.02</v>
      </c>
      <c r="G196" s="4" t="s">
        <v>14</v>
      </c>
      <c r="H196" s="11">
        <v>0.04</v>
      </c>
      <c r="I196" s="11">
        <v>0.04</v>
      </c>
      <c r="J196" s="11">
        <v>0.05</v>
      </c>
      <c r="K196" s="11">
        <v>0.03</v>
      </c>
      <c r="L196" s="11">
        <v>0.09</v>
      </c>
      <c r="M196" s="11">
        <v>0.1</v>
      </c>
      <c r="N196" s="11">
        <v>0.12</v>
      </c>
      <c r="O196" s="11">
        <v>0.04</v>
      </c>
      <c r="P196" s="11">
        <v>0.04</v>
      </c>
      <c r="Q196" s="11">
        <v>0.11</v>
      </c>
      <c r="R196" s="4" t="s">
        <v>14</v>
      </c>
      <c r="S196" s="11">
        <v>0.06</v>
      </c>
      <c r="T196" s="11">
        <v>0.02</v>
      </c>
      <c r="U196" s="11">
        <v>0.02</v>
      </c>
      <c r="V196" s="11">
        <v>0.02</v>
      </c>
      <c r="W196" s="11">
        <v>0.04</v>
      </c>
      <c r="X196" s="11">
        <v>0.05</v>
      </c>
      <c r="Y196" s="11">
        <v>0.03</v>
      </c>
      <c r="Z196" s="11">
        <v>0.03</v>
      </c>
      <c r="AA196" s="11">
        <v>0.02</v>
      </c>
      <c r="AB196" s="11">
        <v>0.02</v>
      </c>
      <c r="AC196" s="11">
        <v>0.02</v>
      </c>
      <c r="AD196" s="11">
        <v>0.27</v>
      </c>
      <c r="AE196" s="11">
        <v>0.04</v>
      </c>
      <c r="AF196" s="11">
        <v>0.02</v>
      </c>
      <c r="AG196" s="11">
        <v>0.02</v>
      </c>
      <c r="AH196" s="11">
        <v>0.04</v>
      </c>
      <c r="AI196" s="11">
        <v>0.05</v>
      </c>
      <c r="AJ196" s="11">
        <v>0.04</v>
      </c>
      <c r="AK196" s="11">
        <v>0.04</v>
      </c>
      <c r="AL196" s="11">
        <v>0.02</v>
      </c>
      <c r="AM196" s="11">
        <v>0.05</v>
      </c>
      <c r="AN196" s="4" t="s">
        <v>14</v>
      </c>
      <c r="AO196" s="11">
        <v>0.05</v>
      </c>
      <c r="AP196" s="4" t="s">
        <v>14</v>
      </c>
      <c r="AQ196" s="11">
        <v>0.05</v>
      </c>
      <c r="AR196" s="11">
        <v>0.02</v>
      </c>
      <c r="AS196" s="11">
        <v>0.05</v>
      </c>
      <c r="AT196" s="11">
        <v>0.04</v>
      </c>
      <c r="AU196" s="11">
        <v>0.03</v>
      </c>
      <c r="AV196" s="11">
        <v>0.04</v>
      </c>
      <c r="AW196" s="11">
        <v>0.04</v>
      </c>
      <c r="AX196" s="11">
        <v>0.04</v>
      </c>
      <c r="AY196" s="11">
        <v>0.04</v>
      </c>
    </row>
    <row r="197" spans="1:51">
      <c r="A197" s="3"/>
      <c r="B197" t="s">
        <v>140</v>
      </c>
      <c r="C197" s="4">
        <v>92</v>
      </c>
      <c r="D197" s="4">
        <v>78</v>
      </c>
      <c r="E197" s="4">
        <v>9</v>
      </c>
      <c r="F197" s="4">
        <v>4</v>
      </c>
      <c r="G197" s="4" t="s">
        <v>14</v>
      </c>
      <c r="H197" s="4">
        <v>47</v>
      </c>
      <c r="I197" s="4">
        <v>39</v>
      </c>
      <c r="J197" s="4">
        <v>41</v>
      </c>
      <c r="K197" s="4">
        <v>38</v>
      </c>
      <c r="L197" s="4">
        <v>28</v>
      </c>
      <c r="M197" s="4">
        <v>7</v>
      </c>
      <c r="N197" s="4">
        <v>14</v>
      </c>
      <c r="O197" s="4">
        <v>28</v>
      </c>
      <c r="P197" s="4">
        <v>58</v>
      </c>
      <c r="Q197" s="4">
        <v>92</v>
      </c>
      <c r="R197" s="4" t="s">
        <v>14</v>
      </c>
      <c r="S197" s="4">
        <v>51</v>
      </c>
      <c r="T197" s="4">
        <v>35</v>
      </c>
      <c r="U197" s="4">
        <v>5</v>
      </c>
      <c r="V197" s="4">
        <v>6</v>
      </c>
      <c r="W197" s="4">
        <v>41</v>
      </c>
      <c r="X197" s="4">
        <v>41</v>
      </c>
      <c r="Y197" s="4">
        <v>21</v>
      </c>
      <c r="Z197" s="4">
        <v>20</v>
      </c>
      <c r="AA197" s="4">
        <v>8</v>
      </c>
      <c r="AB197" s="4">
        <v>17</v>
      </c>
      <c r="AC197" s="4">
        <v>66</v>
      </c>
      <c r="AD197" s="4">
        <v>5</v>
      </c>
      <c r="AE197" s="4">
        <v>8</v>
      </c>
      <c r="AF197" s="4" t="s">
        <v>14</v>
      </c>
      <c r="AG197" s="4">
        <v>21</v>
      </c>
      <c r="AH197" s="4">
        <v>41</v>
      </c>
      <c r="AI197" s="4">
        <v>26</v>
      </c>
      <c r="AJ197" s="4">
        <v>26</v>
      </c>
      <c r="AK197" s="4">
        <v>64</v>
      </c>
      <c r="AL197" s="4">
        <v>23</v>
      </c>
      <c r="AM197" s="4">
        <v>5</v>
      </c>
      <c r="AN197" s="4">
        <v>1</v>
      </c>
      <c r="AO197" s="4">
        <v>60</v>
      </c>
      <c r="AP197" s="4" t="s">
        <v>14</v>
      </c>
      <c r="AQ197" s="4">
        <v>55</v>
      </c>
      <c r="AR197" s="4">
        <v>34</v>
      </c>
      <c r="AS197" s="4">
        <v>6</v>
      </c>
      <c r="AT197" s="4">
        <v>82</v>
      </c>
      <c r="AU197" s="4">
        <v>30</v>
      </c>
      <c r="AV197" s="4">
        <v>55</v>
      </c>
      <c r="AW197" s="4">
        <v>52</v>
      </c>
      <c r="AX197" s="4">
        <v>14</v>
      </c>
      <c r="AY197" s="4">
        <v>16</v>
      </c>
    </row>
    <row r="198" spans="1:51">
      <c r="A198" s="3"/>
      <c r="C198" s="11">
        <v>0.03</v>
      </c>
      <c r="D198" s="11">
        <v>0.03</v>
      </c>
      <c r="E198" s="11">
        <v>0.01</v>
      </c>
      <c r="F198" s="11">
        <v>0.02</v>
      </c>
      <c r="G198" s="4" t="s">
        <v>14</v>
      </c>
      <c r="H198" s="11">
        <v>0.03</v>
      </c>
      <c r="I198" s="11">
        <v>0.02</v>
      </c>
      <c r="J198" s="11">
        <v>0.03</v>
      </c>
      <c r="K198" s="11">
        <v>0.02</v>
      </c>
      <c r="L198" s="11">
        <v>0.09</v>
      </c>
      <c r="M198" s="11">
        <v>0.08</v>
      </c>
      <c r="N198" s="11">
        <v>0.08</v>
      </c>
      <c r="O198" s="11">
        <v>0.04</v>
      </c>
      <c r="P198" s="11">
        <v>0.02</v>
      </c>
      <c r="Q198" s="11">
        <v>0.08</v>
      </c>
      <c r="R198" s="4" t="s">
        <v>14</v>
      </c>
      <c r="S198" s="11">
        <v>0.03</v>
      </c>
      <c r="T198" s="11">
        <v>0.02</v>
      </c>
      <c r="U198" s="11">
        <v>0.01</v>
      </c>
      <c r="V198" s="11">
        <v>0.01</v>
      </c>
      <c r="W198" s="11">
        <v>0.03</v>
      </c>
      <c r="X198" s="11">
        <v>0.03</v>
      </c>
      <c r="Y198" s="11">
        <v>0.03</v>
      </c>
      <c r="Z198" s="11">
        <v>0.03</v>
      </c>
      <c r="AA198" s="11">
        <v>0.02</v>
      </c>
      <c r="AB198" s="11">
        <v>0.02</v>
      </c>
      <c r="AC198" s="11">
        <v>0.03</v>
      </c>
      <c r="AD198" s="11">
        <v>0.03</v>
      </c>
      <c r="AE198" s="11">
        <v>0.02</v>
      </c>
      <c r="AF198" s="4" t="s">
        <v>14</v>
      </c>
      <c r="AG198" s="11">
        <v>0.02</v>
      </c>
      <c r="AH198" s="11">
        <v>0.03</v>
      </c>
      <c r="AI198" s="11">
        <v>0.03</v>
      </c>
      <c r="AJ198" s="11">
        <v>0.02</v>
      </c>
      <c r="AK198" s="11">
        <v>0.03</v>
      </c>
      <c r="AL198" s="11">
        <v>0.03</v>
      </c>
      <c r="AM198" s="11">
        <v>0.03</v>
      </c>
      <c r="AN198" s="11">
        <v>0.05</v>
      </c>
      <c r="AO198" s="11">
        <v>0.03</v>
      </c>
      <c r="AP198" s="4" t="s">
        <v>14</v>
      </c>
      <c r="AQ198" s="11">
        <v>0.03</v>
      </c>
      <c r="AR198" s="11">
        <v>0.03</v>
      </c>
      <c r="AS198" s="11">
        <v>0.03</v>
      </c>
      <c r="AT198" s="11">
        <v>0.03</v>
      </c>
      <c r="AU198" s="11">
        <v>0.03</v>
      </c>
      <c r="AV198" s="11">
        <v>0.03</v>
      </c>
      <c r="AW198" s="11">
        <v>0.03</v>
      </c>
      <c r="AX198" s="11">
        <v>0.03</v>
      </c>
      <c r="AY198" s="11">
        <v>0.02</v>
      </c>
    </row>
    <row r="199" spans="1:51">
      <c r="A199" s="3"/>
    </row>
    <row r="200" spans="1:51">
      <c r="A200" s="3"/>
    </row>
    <row r="201" spans="1:51">
      <c r="A201" s="2" t="s">
        <v>141</v>
      </c>
    </row>
    <row r="202" spans="1:51">
      <c r="A202" s="3"/>
    </row>
    <row r="203" spans="1:51" s="10" customFormat="1" ht="29.25" customHeight="1">
      <c r="A203" s="9"/>
      <c r="C203" s="7" t="s">
        <v>39</v>
      </c>
      <c r="D203" s="14" t="s">
        <v>15</v>
      </c>
      <c r="E203" s="15"/>
      <c r="F203" s="15"/>
      <c r="G203" s="15"/>
      <c r="H203" s="14" t="s">
        <v>16</v>
      </c>
      <c r="I203" s="15"/>
      <c r="J203" s="14" t="s">
        <v>17</v>
      </c>
      <c r="K203" s="15"/>
      <c r="L203" s="15"/>
      <c r="M203" s="15"/>
      <c r="N203" s="15"/>
      <c r="O203" s="14" t="s">
        <v>40</v>
      </c>
      <c r="P203" s="15"/>
      <c r="Q203" s="14" t="s">
        <v>19</v>
      </c>
      <c r="R203" s="15"/>
      <c r="S203" s="14" t="s">
        <v>41</v>
      </c>
      <c r="T203" s="15"/>
      <c r="U203" s="14" t="s">
        <v>42</v>
      </c>
      <c r="V203" s="15"/>
      <c r="W203" s="15"/>
      <c r="X203" s="15"/>
      <c r="Y203" s="14" t="s">
        <v>22</v>
      </c>
      <c r="Z203" s="15"/>
      <c r="AA203" s="15"/>
      <c r="AB203" s="15"/>
      <c r="AC203" s="15"/>
      <c r="AD203" s="15"/>
      <c r="AE203" s="15"/>
      <c r="AF203" s="15"/>
      <c r="AG203" s="14" t="s">
        <v>23</v>
      </c>
      <c r="AH203" s="15"/>
      <c r="AI203" s="15"/>
      <c r="AJ203" s="14" t="s">
        <v>24</v>
      </c>
      <c r="AK203" s="15"/>
      <c r="AL203" s="14" t="s">
        <v>25</v>
      </c>
      <c r="AM203" s="15"/>
      <c r="AN203" s="15"/>
      <c r="AO203" s="15"/>
      <c r="AP203" s="15"/>
      <c r="AQ203" s="15"/>
      <c r="AR203" s="15"/>
      <c r="AS203" s="14" t="s">
        <v>26</v>
      </c>
      <c r="AT203" s="15"/>
      <c r="AU203" s="14" t="s">
        <v>43</v>
      </c>
      <c r="AV203" s="15"/>
      <c r="AW203" s="14" t="s">
        <v>44</v>
      </c>
      <c r="AX203" s="15"/>
      <c r="AY203" s="15"/>
    </row>
    <row r="204" spans="1:51" s="7" customFormat="1" ht="32.25" customHeight="1">
      <c r="A204" s="6"/>
      <c r="D204" s="8" t="s">
        <v>45</v>
      </c>
      <c r="E204" s="8" t="s">
        <v>46</v>
      </c>
      <c r="F204" s="8" t="s">
        <v>47</v>
      </c>
      <c r="G204" s="8" t="s">
        <v>48</v>
      </c>
      <c r="H204" s="8" t="s">
        <v>49</v>
      </c>
      <c r="I204" s="8" t="s">
        <v>50</v>
      </c>
      <c r="J204" s="8" t="s">
        <v>51</v>
      </c>
      <c r="K204" s="8" t="s">
        <v>52</v>
      </c>
      <c r="L204" s="8" t="s">
        <v>53</v>
      </c>
      <c r="M204" s="8" t="s">
        <v>54</v>
      </c>
      <c r="N204" s="8" t="s">
        <v>55</v>
      </c>
      <c r="O204" s="8" t="s">
        <v>56</v>
      </c>
      <c r="P204" s="8" t="s">
        <v>57</v>
      </c>
      <c r="Q204" s="8" t="s">
        <v>56</v>
      </c>
      <c r="R204" s="8" t="s">
        <v>57</v>
      </c>
      <c r="S204" s="8" t="s">
        <v>56</v>
      </c>
      <c r="T204" s="8" t="s">
        <v>57</v>
      </c>
      <c r="U204" s="8" t="s">
        <v>58</v>
      </c>
      <c r="V204" s="8" t="s">
        <v>59</v>
      </c>
      <c r="W204" s="8" t="s">
        <v>60</v>
      </c>
      <c r="X204" s="8" t="s">
        <v>61</v>
      </c>
      <c r="Y204" s="8" t="s">
        <v>62</v>
      </c>
      <c r="Z204" s="8" t="s">
        <v>63</v>
      </c>
      <c r="AA204" s="8" t="s">
        <v>64</v>
      </c>
      <c r="AB204" s="8" t="s">
        <v>65</v>
      </c>
      <c r="AC204" s="8" t="s">
        <v>66</v>
      </c>
      <c r="AD204" s="8" t="s">
        <v>67</v>
      </c>
      <c r="AE204" s="8" t="s">
        <v>68</v>
      </c>
      <c r="AF204" s="8" t="s">
        <v>69</v>
      </c>
      <c r="AG204" s="8" t="s">
        <v>70</v>
      </c>
      <c r="AH204" s="8" t="s">
        <v>71</v>
      </c>
      <c r="AI204" s="8" t="s">
        <v>72</v>
      </c>
      <c r="AJ204" s="8" t="s">
        <v>73</v>
      </c>
      <c r="AK204" s="8" t="s">
        <v>74</v>
      </c>
      <c r="AL204" s="8" t="s">
        <v>75</v>
      </c>
      <c r="AM204" s="8" t="s">
        <v>76</v>
      </c>
      <c r="AN204" s="8" t="s">
        <v>77</v>
      </c>
      <c r="AO204" s="8" t="s">
        <v>78</v>
      </c>
      <c r="AP204" s="8" t="s">
        <v>79</v>
      </c>
      <c r="AQ204" s="8" t="s">
        <v>80</v>
      </c>
      <c r="AR204" s="8" t="s">
        <v>81</v>
      </c>
      <c r="AS204" s="8" t="s">
        <v>82</v>
      </c>
      <c r="AT204" s="8" t="s">
        <v>57</v>
      </c>
      <c r="AU204" s="8" t="s">
        <v>56</v>
      </c>
      <c r="AV204" s="8" t="s">
        <v>57</v>
      </c>
      <c r="AW204" s="8" t="s">
        <v>83</v>
      </c>
      <c r="AX204" s="8" t="s">
        <v>84</v>
      </c>
      <c r="AY204" s="8" t="s">
        <v>85</v>
      </c>
    </row>
    <row r="205" spans="1:51">
      <c r="A205" s="3" t="s">
        <v>86</v>
      </c>
      <c r="C205" s="4">
        <v>3798</v>
      </c>
      <c r="D205" s="4">
        <v>2254</v>
      </c>
      <c r="E205" s="4">
        <v>808</v>
      </c>
      <c r="F205" s="4">
        <v>587</v>
      </c>
      <c r="G205" s="4">
        <v>148</v>
      </c>
      <c r="H205" s="4">
        <v>1558</v>
      </c>
      <c r="I205" s="4">
        <v>1757</v>
      </c>
      <c r="J205" s="4">
        <v>1318</v>
      </c>
      <c r="K205" s="4">
        <v>1919</v>
      </c>
      <c r="L205" s="4">
        <v>321</v>
      </c>
      <c r="M205" s="4">
        <v>85</v>
      </c>
      <c r="N205" s="4">
        <v>179</v>
      </c>
      <c r="O205" s="4">
        <v>774</v>
      </c>
      <c r="P205" s="4">
        <v>2541</v>
      </c>
      <c r="Q205" s="4">
        <v>1208</v>
      </c>
      <c r="R205" s="4">
        <v>2241</v>
      </c>
      <c r="S205" s="4">
        <v>1635</v>
      </c>
      <c r="T205" s="4">
        <v>1629</v>
      </c>
      <c r="U205" s="4">
        <v>691</v>
      </c>
      <c r="V205" s="4">
        <v>478</v>
      </c>
      <c r="W205" s="4">
        <v>1179</v>
      </c>
      <c r="X205" s="4">
        <v>1439</v>
      </c>
      <c r="Y205" s="4">
        <v>832</v>
      </c>
      <c r="Z205" s="4">
        <v>718</v>
      </c>
      <c r="AA205" s="4">
        <v>411</v>
      </c>
      <c r="AB205" s="4">
        <v>810</v>
      </c>
      <c r="AC205" s="4">
        <v>2770</v>
      </c>
      <c r="AD205" s="4">
        <v>186</v>
      </c>
      <c r="AE205" s="4">
        <v>365</v>
      </c>
      <c r="AF205" s="4">
        <v>112</v>
      </c>
      <c r="AG205" s="4">
        <v>1242</v>
      </c>
      <c r="AH205" s="4">
        <v>1615</v>
      </c>
      <c r="AI205" s="4">
        <v>813</v>
      </c>
      <c r="AJ205" s="4">
        <v>1238</v>
      </c>
      <c r="AK205" s="4">
        <v>2393</v>
      </c>
      <c r="AL205" s="4">
        <v>997</v>
      </c>
      <c r="AM205" s="4">
        <v>236</v>
      </c>
      <c r="AN205" s="4">
        <v>27</v>
      </c>
      <c r="AO205" s="4">
        <v>2173</v>
      </c>
      <c r="AP205" s="4">
        <v>56</v>
      </c>
      <c r="AQ205" s="4">
        <v>1910</v>
      </c>
      <c r="AR205" s="4">
        <v>1578</v>
      </c>
      <c r="AS205" s="4">
        <v>230</v>
      </c>
      <c r="AT205" s="4">
        <v>3340</v>
      </c>
      <c r="AU205" s="4">
        <v>1158</v>
      </c>
      <c r="AV205" s="4">
        <v>2157</v>
      </c>
      <c r="AW205" s="4">
        <v>1723</v>
      </c>
      <c r="AX205" s="4">
        <v>570</v>
      </c>
      <c r="AY205" s="4">
        <v>933</v>
      </c>
    </row>
    <row r="206" spans="1:51">
      <c r="A206" s="3"/>
    </row>
    <row r="207" spans="1:51">
      <c r="A207" s="3" t="s">
        <v>142</v>
      </c>
      <c r="B207" t="s">
        <v>143</v>
      </c>
      <c r="C207" s="4">
        <v>345</v>
      </c>
      <c r="D207" s="4">
        <v>78</v>
      </c>
      <c r="E207" s="4">
        <v>16</v>
      </c>
      <c r="F207" s="4">
        <v>206</v>
      </c>
      <c r="G207" s="4">
        <v>45</v>
      </c>
      <c r="H207" s="4">
        <v>132</v>
      </c>
      <c r="I207" s="4">
        <v>39</v>
      </c>
      <c r="J207" s="4">
        <v>37</v>
      </c>
      <c r="K207" s="4">
        <v>127</v>
      </c>
      <c r="L207" s="4">
        <v>4</v>
      </c>
      <c r="M207" s="4">
        <v>3</v>
      </c>
      <c r="N207" s="4">
        <v>8</v>
      </c>
      <c r="O207" s="4">
        <v>6</v>
      </c>
      <c r="P207" s="4">
        <v>166</v>
      </c>
      <c r="Q207" s="4">
        <v>12</v>
      </c>
      <c r="R207" s="4">
        <v>188</v>
      </c>
      <c r="S207" s="4">
        <v>68</v>
      </c>
      <c r="T207" s="4">
        <v>93</v>
      </c>
      <c r="U207" s="4">
        <v>345</v>
      </c>
      <c r="V207" s="4" t="s">
        <v>14</v>
      </c>
      <c r="W207" s="4" t="s">
        <v>14</v>
      </c>
      <c r="X207" s="4" t="s">
        <v>14</v>
      </c>
      <c r="Y207" s="4">
        <v>71</v>
      </c>
      <c r="Z207" s="4">
        <v>78</v>
      </c>
      <c r="AA207" s="4">
        <v>35</v>
      </c>
      <c r="AB207" s="4">
        <v>49</v>
      </c>
      <c r="AC207" s="4">
        <v>233</v>
      </c>
      <c r="AD207" s="4">
        <v>9</v>
      </c>
      <c r="AE207" s="4">
        <v>32</v>
      </c>
      <c r="AF207" s="4">
        <v>10</v>
      </c>
      <c r="AG207" s="4">
        <v>263</v>
      </c>
      <c r="AH207" s="4">
        <v>79</v>
      </c>
      <c r="AI207" s="4">
        <v>2</v>
      </c>
      <c r="AJ207" s="4">
        <v>116</v>
      </c>
      <c r="AK207" s="4">
        <v>225</v>
      </c>
      <c r="AL207" s="4">
        <v>125</v>
      </c>
      <c r="AM207" s="4">
        <v>95</v>
      </c>
      <c r="AN207" s="4">
        <v>6</v>
      </c>
      <c r="AO207" s="4">
        <v>100</v>
      </c>
      <c r="AP207" s="4">
        <v>11</v>
      </c>
      <c r="AQ207" s="4">
        <v>84</v>
      </c>
      <c r="AR207" s="4">
        <v>253</v>
      </c>
      <c r="AS207" s="4">
        <v>17</v>
      </c>
      <c r="AT207" s="4">
        <v>313</v>
      </c>
      <c r="AU207" s="4">
        <v>39</v>
      </c>
      <c r="AV207" s="4">
        <v>133</v>
      </c>
      <c r="AW207" s="4">
        <v>136</v>
      </c>
      <c r="AX207" s="4">
        <v>66</v>
      </c>
      <c r="AY207" s="4">
        <v>81</v>
      </c>
    </row>
    <row r="208" spans="1:51">
      <c r="A208" s="3"/>
      <c r="C208" s="11">
        <v>0.09</v>
      </c>
      <c r="D208" s="11">
        <v>0.03</v>
      </c>
      <c r="E208" s="11">
        <v>0.02</v>
      </c>
      <c r="F208" s="11">
        <v>0.35</v>
      </c>
      <c r="G208" s="11">
        <v>0.3</v>
      </c>
      <c r="H208" s="11">
        <v>0.08</v>
      </c>
      <c r="I208" s="11">
        <v>0.02</v>
      </c>
      <c r="J208" s="11">
        <v>0.03</v>
      </c>
      <c r="K208" s="11">
        <v>7.0000000000000007E-2</v>
      </c>
      <c r="L208" s="11">
        <v>0.01</v>
      </c>
      <c r="M208" s="11">
        <v>0.04</v>
      </c>
      <c r="N208" s="11">
        <v>0.04</v>
      </c>
      <c r="O208" s="11">
        <v>0.01</v>
      </c>
      <c r="P208" s="11">
        <v>7.0000000000000007E-2</v>
      </c>
      <c r="Q208" s="11">
        <v>0.01</v>
      </c>
      <c r="R208" s="11">
        <v>0.08</v>
      </c>
      <c r="S208" s="11">
        <v>0.04</v>
      </c>
      <c r="T208" s="11">
        <v>0.06</v>
      </c>
      <c r="U208" s="11">
        <v>0.5</v>
      </c>
      <c r="V208" s="4" t="s">
        <v>14</v>
      </c>
      <c r="W208" s="4" t="s">
        <v>14</v>
      </c>
      <c r="X208" s="4" t="s">
        <v>14</v>
      </c>
      <c r="Y208" s="11">
        <v>0.09</v>
      </c>
      <c r="Z208" s="11">
        <v>0.11</v>
      </c>
      <c r="AA208" s="11">
        <v>0.09</v>
      </c>
      <c r="AB208" s="11">
        <v>0.06</v>
      </c>
      <c r="AC208" s="11">
        <v>0.08</v>
      </c>
      <c r="AD208" s="11">
        <v>0.05</v>
      </c>
      <c r="AE208" s="11">
        <v>0.09</v>
      </c>
      <c r="AF208" s="11">
        <v>0.09</v>
      </c>
      <c r="AG208" s="11">
        <v>0.21</v>
      </c>
      <c r="AH208" s="11">
        <v>0.05</v>
      </c>
      <c r="AI208" s="11">
        <v>0</v>
      </c>
      <c r="AJ208" s="11">
        <v>0.09</v>
      </c>
      <c r="AK208" s="11">
        <v>0.09</v>
      </c>
      <c r="AL208" s="11">
        <v>0.13</v>
      </c>
      <c r="AM208" s="11">
        <v>0.4</v>
      </c>
      <c r="AN208" s="11">
        <v>0.23</v>
      </c>
      <c r="AO208" s="11">
        <v>0.05</v>
      </c>
      <c r="AP208" s="11">
        <v>0.2</v>
      </c>
      <c r="AQ208" s="11">
        <v>0.04</v>
      </c>
      <c r="AR208" s="11">
        <v>0.16</v>
      </c>
      <c r="AS208" s="11">
        <v>7.0000000000000007E-2</v>
      </c>
      <c r="AT208" s="11">
        <v>0.09</v>
      </c>
      <c r="AU208" s="11">
        <v>0.03</v>
      </c>
      <c r="AV208" s="11">
        <v>0.06</v>
      </c>
      <c r="AW208" s="11">
        <v>0.08</v>
      </c>
      <c r="AX208" s="11">
        <v>0.12</v>
      </c>
      <c r="AY208" s="11">
        <v>0.09</v>
      </c>
    </row>
    <row r="209" spans="1:51">
      <c r="A209" s="3"/>
      <c r="B209" t="s">
        <v>144</v>
      </c>
      <c r="C209" s="4">
        <v>345</v>
      </c>
      <c r="D209" s="4">
        <v>87</v>
      </c>
      <c r="E209" s="4">
        <v>16</v>
      </c>
      <c r="F209" s="4">
        <v>175</v>
      </c>
      <c r="G209" s="4">
        <v>67</v>
      </c>
      <c r="H209" s="4">
        <v>134</v>
      </c>
      <c r="I209" s="4">
        <v>68</v>
      </c>
      <c r="J209" s="4">
        <v>39</v>
      </c>
      <c r="K209" s="4">
        <v>164</v>
      </c>
      <c r="L209" s="4">
        <v>11</v>
      </c>
      <c r="M209" s="4">
        <v>2</v>
      </c>
      <c r="N209" s="4" t="s">
        <v>14</v>
      </c>
      <c r="O209" s="4">
        <v>19</v>
      </c>
      <c r="P209" s="4">
        <v>183</v>
      </c>
      <c r="Q209" s="4">
        <v>43</v>
      </c>
      <c r="R209" s="4">
        <v>183</v>
      </c>
      <c r="S209" s="4">
        <v>89</v>
      </c>
      <c r="T209" s="4">
        <v>105</v>
      </c>
      <c r="U209" s="4">
        <v>345</v>
      </c>
      <c r="V209" s="4" t="s">
        <v>14</v>
      </c>
      <c r="W209" s="4" t="s">
        <v>14</v>
      </c>
      <c r="X209" s="4" t="s">
        <v>14</v>
      </c>
      <c r="Y209" s="4">
        <v>82</v>
      </c>
      <c r="Z209" s="4">
        <v>71</v>
      </c>
      <c r="AA209" s="4">
        <v>36</v>
      </c>
      <c r="AB209" s="4">
        <v>67</v>
      </c>
      <c r="AC209" s="4">
        <v>256</v>
      </c>
      <c r="AD209" s="4">
        <v>13</v>
      </c>
      <c r="AE209" s="4">
        <v>21</v>
      </c>
      <c r="AF209" s="4">
        <v>4</v>
      </c>
      <c r="AG209" s="4">
        <v>259</v>
      </c>
      <c r="AH209" s="4">
        <v>79</v>
      </c>
      <c r="AI209" s="4">
        <v>1</v>
      </c>
      <c r="AJ209" s="4">
        <v>120</v>
      </c>
      <c r="AK209" s="4">
        <v>213</v>
      </c>
      <c r="AL209" s="4">
        <v>112</v>
      </c>
      <c r="AM209" s="4">
        <v>79</v>
      </c>
      <c r="AN209" s="4">
        <v>4</v>
      </c>
      <c r="AO209" s="4">
        <v>121</v>
      </c>
      <c r="AP209" s="4">
        <v>12</v>
      </c>
      <c r="AQ209" s="4">
        <v>94</v>
      </c>
      <c r="AR209" s="4">
        <v>235</v>
      </c>
      <c r="AS209" s="4">
        <v>24</v>
      </c>
      <c r="AT209" s="4">
        <v>309</v>
      </c>
      <c r="AU209" s="4">
        <v>56</v>
      </c>
      <c r="AV209" s="4">
        <v>146</v>
      </c>
      <c r="AW209" s="4">
        <v>136</v>
      </c>
      <c r="AX209" s="4">
        <v>54</v>
      </c>
      <c r="AY209" s="4">
        <v>89</v>
      </c>
    </row>
    <row r="210" spans="1:51">
      <c r="A210" s="3"/>
      <c r="C210" s="11">
        <v>0.09</v>
      </c>
      <c r="D210" s="11">
        <v>0.04</v>
      </c>
      <c r="E210" s="11">
        <v>0.02</v>
      </c>
      <c r="F210" s="11">
        <v>0.3</v>
      </c>
      <c r="G210" s="11">
        <v>0.45</v>
      </c>
      <c r="H210" s="11">
        <v>0.09</v>
      </c>
      <c r="I210" s="11">
        <v>0.04</v>
      </c>
      <c r="J210" s="11">
        <v>0.03</v>
      </c>
      <c r="K210" s="11">
        <v>0.09</v>
      </c>
      <c r="L210" s="11">
        <v>0.03</v>
      </c>
      <c r="M210" s="11">
        <v>0.02</v>
      </c>
      <c r="N210" s="4" t="s">
        <v>14</v>
      </c>
      <c r="O210" s="11">
        <v>0.02</v>
      </c>
      <c r="P210" s="11">
        <v>7.0000000000000007E-2</v>
      </c>
      <c r="Q210" s="11">
        <v>0.04</v>
      </c>
      <c r="R210" s="11">
        <v>0.08</v>
      </c>
      <c r="S210" s="11">
        <v>0.05</v>
      </c>
      <c r="T210" s="11">
        <v>0.06</v>
      </c>
      <c r="U210" s="11">
        <v>0.5</v>
      </c>
      <c r="V210" s="4" t="s">
        <v>14</v>
      </c>
      <c r="W210" s="4" t="s">
        <v>14</v>
      </c>
      <c r="X210" s="4" t="s">
        <v>14</v>
      </c>
      <c r="Y210" s="11">
        <v>0.1</v>
      </c>
      <c r="Z210" s="11">
        <v>0.1</v>
      </c>
      <c r="AA210" s="11">
        <v>0.09</v>
      </c>
      <c r="AB210" s="11">
        <v>0.08</v>
      </c>
      <c r="AC210" s="11">
        <v>0.09</v>
      </c>
      <c r="AD210" s="11">
        <v>7.0000000000000007E-2</v>
      </c>
      <c r="AE210" s="11">
        <v>0.06</v>
      </c>
      <c r="AF210" s="11">
        <v>0.04</v>
      </c>
      <c r="AG210" s="11">
        <v>0.21</v>
      </c>
      <c r="AH210" s="11">
        <v>0.05</v>
      </c>
      <c r="AI210" s="11">
        <v>0</v>
      </c>
      <c r="AJ210" s="11">
        <v>0.1</v>
      </c>
      <c r="AK210" s="11">
        <v>0.09</v>
      </c>
      <c r="AL210" s="11">
        <v>0.11</v>
      </c>
      <c r="AM210" s="11">
        <v>0.34</v>
      </c>
      <c r="AN210" s="11">
        <v>0.14000000000000001</v>
      </c>
      <c r="AO210" s="11">
        <v>0.06</v>
      </c>
      <c r="AP210" s="11">
        <v>0.22</v>
      </c>
      <c r="AQ210" s="11">
        <v>0.05</v>
      </c>
      <c r="AR210" s="11">
        <v>0.15</v>
      </c>
      <c r="AS210" s="11">
        <v>0.11</v>
      </c>
      <c r="AT210" s="11">
        <v>0.09</v>
      </c>
      <c r="AU210" s="11">
        <v>0.05</v>
      </c>
      <c r="AV210" s="11">
        <v>7.0000000000000007E-2</v>
      </c>
      <c r="AW210" s="11">
        <v>0.08</v>
      </c>
      <c r="AX210" s="11">
        <v>0.09</v>
      </c>
      <c r="AY210" s="11">
        <v>0.1</v>
      </c>
    </row>
    <row r="211" spans="1:51">
      <c r="A211" s="3"/>
      <c r="B211" t="s">
        <v>145</v>
      </c>
      <c r="C211" s="4">
        <v>478</v>
      </c>
      <c r="D211" s="4">
        <v>181</v>
      </c>
      <c r="E211" s="4">
        <v>78</v>
      </c>
      <c r="F211" s="4">
        <v>186</v>
      </c>
      <c r="G211" s="4">
        <v>33</v>
      </c>
      <c r="H211" s="4">
        <v>253</v>
      </c>
      <c r="I211" s="4">
        <v>132</v>
      </c>
      <c r="J211" s="4">
        <v>82</v>
      </c>
      <c r="K211" s="4">
        <v>301</v>
      </c>
      <c r="L211" s="4">
        <v>14</v>
      </c>
      <c r="M211" s="4">
        <v>7</v>
      </c>
      <c r="N211" s="4">
        <v>5</v>
      </c>
      <c r="O211" s="4">
        <v>55</v>
      </c>
      <c r="P211" s="4">
        <v>330</v>
      </c>
      <c r="Q211" s="4">
        <v>77</v>
      </c>
      <c r="R211" s="4">
        <v>328</v>
      </c>
      <c r="S211" s="4">
        <v>182</v>
      </c>
      <c r="T211" s="4">
        <v>189</v>
      </c>
      <c r="U211" s="4" t="s">
        <v>14</v>
      </c>
      <c r="V211" s="4">
        <v>478</v>
      </c>
      <c r="W211" s="4" t="s">
        <v>14</v>
      </c>
      <c r="X211" s="4" t="s">
        <v>14</v>
      </c>
      <c r="Y211" s="4">
        <v>120</v>
      </c>
      <c r="Z211" s="4">
        <v>85</v>
      </c>
      <c r="AA211" s="4">
        <v>75</v>
      </c>
      <c r="AB211" s="4">
        <v>77</v>
      </c>
      <c r="AC211" s="4">
        <v>356</v>
      </c>
      <c r="AD211" s="4">
        <v>28</v>
      </c>
      <c r="AE211" s="4">
        <v>52</v>
      </c>
      <c r="AF211" s="4">
        <v>11</v>
      </c>
      <c r="AG211" s="4">
        <v>385</v>
      </c>
      <c r="AH211" s="4">
        <v>80</v>
      </c>
      <c r="AI211" s="4">
        <v>8</v>
      </c>
      <c r="AJ211" s="4">
        <v>124</v>
      </c>
      <c r="AK211" s="4">
        <v>347</v>
      </c>
      <c r="AL211" s="4">
        <v>192</v>
      </c>
      <c r="AM211" s="4">
        <v>29</v>
      </c>
      <c r="AN211" s="4">
        <v>2</v>
      </c>
      <c r="AO211" s="4">
        <v>209</v>
      </c>
      <c r="AP211" s="4">
        <v>12</v>
      </c>
      <c r="AQ211" s="4">
        <v>168</v>
      </c>
      <c r="AR211" s="4">
        <v>276</v>
      </c>
      <c r="AS211" s="4">
        <v>45</v>
      </c>
      <c r="AT211" s="4">
        <v>417</v>
      </c>
      <c r="AU211" s="4">
        <v>134</v>
      </c>
      <c r="AV211" s="4">
        <v>251</v>
      </c>
      <c r="AW211" s="4">
        <v>184</v>
      </c>
      <c r="AX211" s="4">
        <v>80</v>
      </c>
      <c r="AY211" s="4">
        <v>132</v>
      </c>
    </row>
    <row r="212" spans="1:51">
      <c r="A212" s="3"/>
      <c r="C212" s="11">
        <v>0.13</v>
      </c>
      <c r="D212" s="11">
        <v>0.08</v>
      </c>
      <c r="E212" s="11">
        <v>0.1</v>
      </c>
      <c r="F212" s="11">
        <v>0.32</v>
      </c>
      <c r="G212" s="11">
        <v>0.23</v>
      </c>
      <c r="H212" s="11">
        <v>0.16</v>
      </c>
      <c r="I212" s="11">
        <v>0.08</v>
      </c>
      <c r="J212" s="11">
        <v>0.06</v>
      </c>
      <c r="K212" s="11">
        <v>0.16</v>
      </c>
      <c r="L212" s="11">
        <v>0.04</v>
      </c>
      <c r="M212" s="11">
        <v>0.08</v>
      </c>
      <c r="N212" s="11">
        <v>0.03</v>
      </c>
      <c r="O212" s="11">
        <v>7.0000000000000007E-2</v>
      </c>
      <c r="P212" s="11">
        <v>0.13</v>
      </c>
      <c r="Q212" s="11">
        <v>0.06</v>
      </c>
      <c r="R212" s="11">
        <v>0.15</v>
      </c>
      <c r="S212" s="11">
        <v>0.11</v>
      </c>
      <c r="T212" s="11">
        <v>0.12</v>
      </c>
      <c r="U212" s="4" t="s">
        <v>14</v>
      </c>
      <c r="V212" s="11">
        <v>1</v>
      </c>
      <c r="W212" s="4" t="s">
        <v>14</v>
      </c>
      <c r="X212" s="4" t="s">
        <v>14</v>
      </c>
      <c r="Y212" s="11">
        <v>0.14000000000000001</v>
      </c>
      <c r="Z212" s="11">
        <v>0.12</v>
      </c>
      <c r="AA212" s="11">
        <v>0.18</v>
      </c>
      <c r="AB212" s="11">
        <v>0.09</v>
      </c>
      <c r="AC212" s="11">
        <v>0.13</v>
      </c>
      <c r="AD212" s="11">
        <v>0.15</v>
      </c>
      <c r="AE212" s="11">
        <v>0.14000000000000001</v>
      </c>
      <c r="AF212" s="11">
        <v>0.1</v>
      </c>
      <c r="AG212" s="11">
        <v>0.31</v>
      </c>
      <c r="AH212" s="11">
        <v>0.05</v>
      </c>
      <c r="AI212" s="11">
        <v>0.01</v>
      </c>
      <c r="AJ212" s="11">
        <v>0.1</v>
      </c>
      <c r="AK212" s="11">
        <v>0.14000000000000001</v>
      </c>
      <c r="AL212" s="11">
        <v>0.19</v>
      </c>
      <c r="AM212" s="11">
        <v>0.12</v>
      </c>
      <c r="AN212" s="11">
        <v>7.0000000000000007E-2</v>
      </c>
      <c r="AO212" s="11">
        <v>0.1</v>
      </c>
      <c r="AP212" s="11">
        <v>0.22</v>
      </c>
      <c r="AQ212" s="11">
        <v>0.09</v>
      </c>
      <c r="AR212" s="11">
        <v>0.18</v>
      </c>
      <c r="AS212" s="11">
        <v>0.2</v>
      </c>
      <c r="AT212" s="11">
        <v>0.12</v>
      </c>
      <c r="AU212" s="11">
        <v>0.12</v>
      </c>
      <c r="AV212" s="11">
        <v>0.12</v>
      </c>
      <c r="AW212" s="11">
        <v>0.11</v>
      </c>
      <c r="AX212" s="11">
        <v>0.14000000000000001</v>
      </c>
      <c r="AY212" s="11">
        <v>0.14000000000000001</v>
      </c>
    </row>
    <row r="213" spans="1:51">
      <c r="A213" s="3"/>
      <c r="B213" t="s">
        <v>146</v>
      </c>
      <c r="C213" s="4">
        <v>393</v>
      </c>
      <c r="D213" s="4">
        <v>256</v>
      </c>
      <c r="E213" s="4">
        <v>121</v>
      </c>
      <c r="F213" s="4">
        <v>14</v>
      </c>
      <c r="G213" s="4">
        <v>2</v>
      </c>
      <c r="H213" s="4">
        <v>209</v>
      </c>
      <c r="I213" s="4">
        <v>171</v>
      </c>
      <c r="J213" s="4">
        <v>136</v>
      </c>
      <c r="K213" s="4">
        <v>261</v>
      </c>
      <c r="L213" s="4">
        <v>46</v>
      </c>
      <c r="M213" s="4">
        <v>5</v>
      </c>
      <c r="N213" s="4">
        <v>24</v>
      </c>
      <c r="O213" s="4">
        <v>109</v>
      </c>
      <c r="P213" s="4">
        <v>271</v>
      </c>
      <c r="Q213" s="4">
        <v>168</v>
      </c>
      <c r="R213" s="4">
        <v>219</v>
      </c>
      <c r="S213" s="4">
        <v>212</v>
      </c>
      <c r="T213" s="4">
        <v>165</v>
      </c>
      <c r="U213" s="4" t="s">
        <v>14</v>
      </c>
      <c r="V213" s="4" t="s">
        <v>14</v>
      </c>
      <c r="W213" s="4">
        <v>393</v>
      </c>
      <c r="X213" s="4" t="s">
        <v>14</v>
      </c>
      <c r="Y213" s="4">
        <v>83</v>
      </c>
      <c r="Z213" s="4">
        <v>66</v>
      </c>
      <c r="AA213" s="4">
        <v>49</v>
      </c>
      <c r="AB213" s="4">
        <v>86</v>
      </c>
      <c r="AC213" s="4">
        <v>284</v>
      </c>
      <c r="AD213" s="4">
        <v>19</v>
      </c>
      <c r="AE213" s="4">
        <v>40</v>
      </c>
      <c r="AF213" s="4">
        <v>12</v>
      </c>
      <c r="AG213" s="4">
        <v>237</v>
      </c>
      <c r="AH213" s="4">
        <v>135</v>
      </c>
      <c r="AI213" s="4">
        <v>6</v>
      </c>
      <c r="AJ213" s="4">
        <v>102</v>
      </c>
      <c r="AK213" s="4">
        <v>271</v>
      </c>
      <c r="AL213" s="4">
        <v>132</v>
      </c>
      <c r="AM213" s="4">
        <v>7</v>
      </c>
      <c r="AN213" s="4">
        <v>4</v>
      </c>
      <c r="AO213" s="4">
        <v>209</v>
      </c>
      <c r="AP213" s="4">
        <v>3</v>
      </c>
      <c r="AQ213" s="4">
        <v>182</v>
      </c>
      <c r="AR213" s="4">
        <v>174</v>
      </c>
      <c r="AS213" s="4">
        <v>30</v>
      </c>
      <c r="AT213" s="4">
        <v>340</v>
      </c>
      <c r="AU213" s="4">
        <v>158</v>
      </c>
      <c r="AV213" s="4">
        <v>222</v>
      </c>
      <c r="AW213" s="4">
        <v>162</v>
      </c>
      <c r="AX213" s="4">
        <v>49</v>
      </c>
      <c r="AY213" s="4">
        <v>117</v>
      </c>
    </row>
    <row r="214" spans="1:51">
      <c r="A214" s="3"/>
      <c r="C214" s="11">
        <v>0.1</v>
      </c>
      <c r="D214" s="11">
        <v>0.11</v>
      </c>
      <c r="E214" s="11">
        <v>0.15</v>
      </c>
      <c r="F214" s="11">
        <v>0.02</v>
      </c>
      <c r="G214" s="11">
        <v>0.01</v>
      </c>
      <c r="H214" s="11">
        <v>0.13</v>
      </c>
      <c r="I214" s="11">
        <v>0.1</v>
      </c>
      <c r="J214" s="11">
        <v>0.1</v>
      </c>
      <c r="K214" s="11">
        <v>0.14000000000000001</v>
      </c>
      <c r="L214" s="11">
        <v>0.14000000000000001</v>
      </c>
      <c r="M214" s="11">
        <v>0.05</v>
      </c>
      <c r="N214" s="11">
        <v>0.13</v>
      </c>
      <c r="O214" s="11">
        <v>0.14000000000000001</v>
      </c>
      <c r="P214" s="11">
        <v>0.11</v>
      </c>
      <c r="Q214" s="11">
        <v>0.14000000000000001</v>
      </c>
      <c r="R214" s="11">
        <v>0.1</v>
      </c>
      <c r="S214" s="11">
        <v>0.13</v>
      </c>
      <c r="T214" s="11">
        <v>0.1</v>
      </c>
      <c r="U214" s="4" t="s">
        <v>14</v>
      </c>
      <c r="V214" s="4" t="s">
        <v>14</v>
      </c>
      <c r="W214" s="11">
        <v>0.33</v>
      </c>
      <c r="X214" s="4" t="s">
        <v>14</v>
      </c>
      <c r="Y214" s="11">
        <v>0.1</v>
      </c>
      <c r="Z214" s="11">
        <v>0.09</v>
      </c>
      <c r="AA214" s="11">
        <v>0.12</v>
      </c>
      <c r="AB214" s="11">
        <v>0.11</v>
      </c>
      <c r="AC214" s="11">
        <v>0.1</v>
      </c>
      <c r="AD214" s="11">
        <v>0.1</v>
      </c>
      <c r="AE214" s="11">
        <v>0.11</v>
      </c>
      <c r="AF214" s="11">
        <v>0.1</v>
      </c>
      <c r="AG214" s="11">
        <v>0.19</v>
      </c>
      <c r="AH214" s="11">
        <v>0.08</v>
      </c>
      <c r="AI214" s="11">
        <v>0.01</v>
      </c>
      <c r="AJ214" s="11">
        <v>0.08</v>
      </c>
      <c r="AK214" s="11">
        <v>0.11</v>
      </c>
      <c r="AL214" s="11">
        <v>0.13</v>
      </c>
      <c r="AM214" s="11">
        <v>0.03</v>
      </c>
      <c r="AN214" s="11">
        <v>0.16</v>
      </c>
      <c r="AO214" s="11">
        <v>0.1</v>
      </c>
      <c r="AP214" s="11">
        <v>0.05</v>
      </c>
      <c r="AQ214" s="11">
        <v>0.1</v>
      </c>
      <c r="AR214" s="11">
        <v>0.11</v>
      </c>
      <c r="AS214" s="11">
        <v>0.13</v>
      </c>
      <c r="AT214" s="11">
        <v>0.1</v>
      </c>
      <c r="AU214" s="11">
        <v>0.14000000000000001</v>
      </c>
      <c r="AV214" s="11">
        <v>0.1</v>
      </c>
      <c r="AW214" s="11">
        <v>0.09</v>
      </c>
      <c r="AX214" s="11">
        <v>0.09</v>
      </c>
      <c r="AY214" s="11">
        <v>0.13</v>
      </c>
    </row>
    <row r="215" spans="1:51">
      <c r="A215" s="3"/>
      <c r="B215" t="s">
        <v>147</v>
      </c>
      <c r="C215" s="4">
        <v>390</v>
      </c>
      <c r="D215" s="4">
        <v>299</v>
      </c>
      <c r="E215" s="4">
        <v>91</v>
      </c>
      <c r="F215" s="4" t="s">
        <v>14</v>
      </c>
      <c r="G215" s="4" t="s">
        <v>14</v>
      </c>
      <c r="H215" s="4">
        <v>187</v>
      </c>
      <c r="I215" s="4">
        <v>200</v>
      </c>
      <c r="J215" s="4">
        <v>134</v>
      </c>
      <c r="K215" s="4">
        <v>256</v>
      </c>
      <c r="L215" s="4">
        <v>50</v>
      </c>
      <c r="M215" s="4">
        <v>15</v>
      </c>
      <c r="N215" s="4">
        <v>21</v>
      </c>
      <c r="O215" s="4">
        <v>115</v>
      </c>
      <c r="P215" s="4">
        <v>271</v>
      </c>
      <c r="Q215" s="4">
        <v>150</v>
      </c>
      <c r="R215" s="4">
        <v>240</v>
      </c>
      <c r="S215" s="4">
        <v>206</v>
      </c>
      <c r="T215" s="4">
        <v>176</v>
      </c>
      <c r="U215" s="4" t="s">
        <v>14</v>
      </c>
      <c r="V215" s="4" t="s">
        <v>14</v>
      </c>
      <c r="W215" s="4">
        <v>390</v>
      </c>
      <c r="X215" s="4" t="s">
        <v>14</v>
      </c>
      <c r="Y215" s="4">
        <v>89</v>
      </c>
      <c r="Z215" s="4">
        <v>67</v>
      </c>
      <c r="AA215" s="4">
        <v>43</v>
      </c>
      <c r="AB215" s="4">
        <v>80</v>
      </c>
      <c r="AC215" s="4">
        <v>280</v>
      </c>
      <c r="AD215" s="4">
        <v>24</v>
      </c>
      <c r="AE215" s="4">
        <v>44</v>
      </c>
      <c r="AF215" s="4">
        <v>9</v>
      </c>
      <c r="AG215" s="4">
        <v>88</v>
      </c>
      <c r="AH215" s="4">
        <v>278</v>
      </c>
      <c r="AI215" s="4">
        <v>10</v>
      </c>
      <c r="AJ215" s="4">
        <v>121</v>
      </c>
      <c r="AK215" s="4">
        <v>247</v>
      </c>
      <c r="AL215" s="4">
        <v>117</v>
      </c>
      <c r="AM215" s="4">
        <v>10</v>
      </c>
      <c r="AN215" s="4">
        <v>5</v>
      </c>
      <c r="AO215" s="4">
        <v>212</v>
      </c>
      <c r="AP215" s="4">
        <v>3</v>
      </c>
      <c r="AQ215" s="4">
        <v>181</v>
      </c>
      <c r="AR215" s="4">
        <v>166</v>
      </c>
      <c r="AS215" s="4">
        <v>18</v>
      </c>
      <c r="AT215" s="4">
        <v>341</v>
      </c>
      <c r="AU215" s="4">
        <v>164</v>
      </c>
      <c r="AV215" s="4">
        <v>223</v>
      </c>
      <c r="AW215" s="4">
        <v>175</v>
      </c>
      <c r="AX215" s="4">
        <v>66</v>
      </c>
      <c r="AY215" s="4">
        <v>95</v>
      </c>
    </row>
    <row r="216" spans="1:51">
      <c r="A216" s="3"/>
      <c r="C216" s="11">
        <v>0.1</v>
      </c>
      <c r="D216" s="11">
        <v>0.13</v>
      </c>
      <c r="E216" s="11">
        <v>0.11</v>
      </c>
      <c r="F216" s="4" t="s">
        <v>14</v>
      </c>
      <c r="G216" s="4" t="s">
        <v>14</v>
      </c>
      <c r="H216" s="11">
        <v>0.12</v>
      </c>
      <c r="I216" s="11">
        <v>0.11</v>
      </c>
      <c r="J216" s="11">
        <v>0.1</v>
      </c>
      <c r="K216" s="11">
        <v>0.13</v>
      </c>
      <c r="L216" s="11">
        <v>0.16</v>
      </c>
      <c r="M216" s="11">
        <v>0.18</v>
      </c>
      <c r="N216" s="11">
        <v>0.12</v>
      </c>
      <c r="O216" s="11">
        <v>0.15</v>
      </c>
      <c r="P216" s="11">
        <v>0.11</v>
      </c>
      <c r="Q216" s="11">
        <v>0.12</v>
      </c>
      <c r="R216" s="11">
        <v>0.11</v>
      </c>
      <c r="S216" s="11">
        <v>0.13</v>
      </c>
      <c r="T216" s="11">
        <v>0.11</v>
      </c>
      <c r="U216" s="4" t="s">
        <v>14</v>
      </c>
      <c r="V216" s="4" t="s">
        <v>14</v>
      </c>
      <c r="W216" s="11">
        <v>0.33</v>
      </c>
      <c r="X216" s="4" t="s">
        <v>14</v>
      </c>
      <c r="Y216" s="11">
        <v>0.11</v>
      </c>
      <c r="Z216" s="11">
        <v>0.09</v>
      </c>
      <c r="AA216" s="11">
        <v>0.11</v>
      </c>
      <c r="AB216" s="11">
        <v>0.1</v>
      </c>
      <c r="AC216" s="11">
        <v>0.1</v>
      </c>
      <c r="AD216" s="11">
        <v>0.13</v>
      </c>
      <c r="AE216" s="11">
        <v>0.12</v>
      </c>
      <c r="AF216" s="11">
        <v>0.08</v>
      </c>
      <c r="AG216" s="11">
        <v>7.0000000000000007E-2</v>
      </c>
      <c r="AH216" s="11">
        <v>0.17</v>
      </c>
      <c r="AI216" s="11">
        <v>0.01</v>
      </c>
      <c r="AJ216" s="11">
        <v>0.1</v>
      </c>
      <c r="AK216" s="11">
        <v>0.1</v>
      </c>
      <c r="AL216" s="11">
        <v>0.12</v>
      </c>
      <c r="AM216" s="11">
        <v>0.04</v>
      </c>
      <c r="AN216" s="11">
        <v>0.18</v>
      </c>
      <c r="AO216" s="11">
        <v>0.1</v>
      </c>
      <c r="AP216" s="11">
        <v>0.06</v>
      </c>
      <c r="AQ216" s="11">
        <v>0.09</v>
      </c>
      <c r="AR216" s="11">
        <v>0.11</v>
      </c>
      <c r="AS216" s="11">
        <v>0.08</v>
      </c>
      <c r="AT216" s="11">
        <v>0.1</v>
      </c>
      <c r="AU216" s="11">
        <v>0.14000000000000001</v>
      </c>
      <c r="AV216" s="11">
        <v>0.1</v>
      </c>
      <c r="AW216" s="11">
        <v>0.1</v>
      </c>
      <c r="AX216" s="11">
        <v>0.12</v>
      </c>
      <c r="AY216" s="11">
        <v>0.1</v>
      </c>
    </row>
    <row r="217" spans="1:51">
      <c r="A217" s="3"/>
      <c r="B217" t="s">
        <v>148</v>
      </c>
      <c r="C217" s="4">
        <v>396</v>
      </c>
      <c r="D217" s="4">
        <v>297</v>
      </c>
      <c r="E217" s="4">
        <v>99</v>
      </c>
      <c r="F217" s="4" t="s">
        <v>14</v>
      </c>
      <c r="G217" s="4" t="s">
        <v>14</v>
      </c>
      <c r="H217" s="4">
        <v>153</v>
      </c>
      <c r="I217" s="4">
        <v>234</v>
      </c>
      <c r="J217" s="4">
        <v>157</v>
      </c>
      <c r="K217" s="4">
        <v>227</v>
      </c>
      <c r="L217" s="4">
        <v>41</v>
      </c>
      <c r="M217" s="4">
        <v>9</v>
      </c>
      <c r="N217" s="4">
        <v>26</v>
      </c>
      <c r="O217" s="4">
        <v>104</v>
      </c>
      <c r="P217" s="4">
        <v>283</v>
      </c>
      <c r="Q217" s="4">
        <v>172</v>
      </c>
      <c r="R217" s="4">
        <v>224</v>
      </c>
      <c r="S217" s="4">
        <v>196</v>
      </c>
      <c r="T217" s="4">
        <v>185</v>
      </c>
      <c r="U217" s="4" t="s">
        <v>14</v>
      </c>
      <c r="V217" s="4" t="s">
        <v>14</v>
      </c>
      <c r="W217" s="4">
        <v>396</v>
      </c>
      <c r="X217" s="4" t="s">
        <v>14</v>
      </c>
      <c r="Y217" s="4">
        <v>93</v>
      </c>
      <c r="Z217" s="4">
        <v>68</v>
      </c>
      <c r="AA217" s="4">
        <v>35</v>
      </c>
      <c r="AB217" s="4">
        <v>88</v>
      </c>
      <c r="AC217" s="4">
        <v>284</v>
      </c>
      <c r="AD217" s="4">
        <v>15</v>
      </c>
      <c r="AE217" s="4">
        <v>56</v>
      </c>
      <c r="AF217" s="4">
        <v>9</v>
      </c>
      <c r="AG217" s="4">
        <v>3</v>
      </c>
      <c r="AH217" s="4">
        <v>354</v>
      </c>
      <c r="AI217" s="4">
        <v>26</v>
      </c>
      <c r="AJ217" s="4">
        <v>106</v>
      </c>
      <c r="AK217" s="4">
        <v>273</v>
      </c>
      <c r="AL217" s="4">
        <v>112</v>
      </c>
      <c r="AM217" s="4">
        <v>5</v>
      </c>
      <c r="AN217" s="4">
        <v>1</v>
      </c>
      <c r="AO217" s="4">
        <v>247</v>
      </c>
      <c r="AP217" s="4">
        <v>2</v>
      </c>
      <c r="AQ217" s="4">
        <v>217</v>
      </c>
      <c r="AR217" s="4">
        <v>150</v>
      </c>
      <c r="AS217" s="4">
        <v>21</v>
      </c>
      <c r="AT217" s="4">
        <v>349</v>
      </c>
      <c r="AU217" s="4">
        <v>158</v>
      </c>
      <c r="AV217" s="4">
        <v>228</v>
      </c>
      <c r="AW217" s="4">
        <v>164</v>
      </c>
      <c r="AX217" s="4">
        <v>55</v>
      </c>
      <c r="AY217" s="4">
        <v>115</v>
      </c>
    </row>
    <row r="218" spans="1:51">
      <c r="A218" s="3"/>
      <c r="C218" s="11">
        <v>0.1</v>
      </c>
      <c r="D218" s="11">
        <v>0.13</v>
      </c>
      <c r="E218" s="11">
        <v>0.12</v>
      </c>
      <c r="F218" s="4" t="s">
        <v>14</v>
      </c>
      <c r="G218" s="4" t="s">
        <v>14</v>
      </c>
      <c r="H218" s="11">
        <v>0.1</v>
      </c>
      <c r="I218" s="11">
        <v>0.13</v>
      </c>
      <c r="J218" s="11">
        <v>0.12</v>
      </c>
      <c r="K218" s="11">
        <v>0.12</v>
      </c>
      <c r="L218" s="11">
        <v>0.13</v>
      </c>
      <c r="M218" s="11">
        <v>0.11</v>
      </c>
      <c r="N218" s="11">
        <v>0.15</v>
      </c>
      <c r="O218" s="11">
        <v>0.13</v>
      </c>
      <c r="P218" s="11">
        <v>0.11</v>
      </c>
      <c r="Q218" s="11">
        <v>0.14000000000000001</v>
      </c>
      <c r="R218" s="11">
        <v>0.1</v>
      </c>
      <c r="S218" s="11">
        <v>0.12</v>
      </c>
      <c r="T218" s="11">
        <v>0.11</v>
      </c>
      <c r="U218" s="4" t="s">
        <v>14</v>
      </c>
      <c r="V218" s="4" t="s">
        <v>14</v>
      </c>
      <c r="W218" s="11">
        <v>0.34</v>
      </c>
      <c r="X218" s="4" t="s">
        <v>14</v>
      </c>
      <c r="Y218" s="11">
        <v>0.11</v>
      </c>
      <c r="Z218" s="11">
        <v>0.1</v>
      </c>
      <c r="AA218" s="11">
        <v>0.08</v>
      </c>
      <c r="AB218" s="11">
        <v>0.11</v>
      </c>
      <c r="AC218" s="11">
        <v>0.1</v>
      </c>
      <c r="AD218" s="11">
        <v>0.08</v>
      </c>
      <c r="AE218" s="11">
        <v>0.15</v>
      </c>
      <c r="AF218" s="11">
        <v>0.08</v>
      </c>
      <c r="AG218" s="11">
        <v>0</v>
      </c>
      <c r="AH218" s="11">
        <v>0.22</v>
      </c>
      <c r="AI218" s="11">
        <v>0.03</v>
      </c>
      <c r="AJ218" s="11">
        <v>0.09</v>
      </c>
      <c r="AK218" s="11">
        <v>0.11</v>
      </c>
      <c r="AL218" s="11">
        <v>0.11</v>
      </c>
      <c r="AM218" s="11">
        <v>0.02</v>
      </c>
      <c r="AN218" s="11">
        <v>0.04</v>
      </c>
      <c r="AO218" s="11">
        <v>0.11</v>
      </c>
      <c r="AP218" s="11">
        <v>0.03</v>
      </c>
      <c r="AQ218" s="11">
        <v>0.11</v>
      </c>
      <c r="AR218" s="11">
        <v>0.09</v>
      </c>
      <c r="AS218" s="11">
        <v>0.09</v>
      </c>
      <c r="AT218" s="11">
        <v>0.1</v>
      </c>
      <c r="AU218" s="11">
        <v>0.14000000000000001</v>
      </c>
      <c r="AV218" s="11">
        <v>0.11</v>
      </c>
      <c r="AW218" s="11">
        <v>0.1</v>
      </c>
      <c r="AX218" s="11">
        <v>0.1</v>
      </c>
      <c r="AY218" s="11">
        <v>0.12</v>
      </c>
    </row>
    <row r="219" spans="1:51">
      <c r="A219" s="3"/>
      <c r="B219" t="s">
        <v>149</v>
      </c>
      <c r="C219" s="4">
        <v>1439</v>
      </c>
      <c r="D219" s="4">
        <v>1053</v>
      </c>
      <c r="E219" s="4">
        <v>385</v>
      </c>
      <c r="F219" s="4" t="s">
        <v>14</v>
      </c>
      <c r="G219" s="4" t="s">
        <v>14</v>
      </c>
      <c r="H219" s="4">
        <v>485</v>
      </c>
      <c r="I219" s="4">
        <v>912</v>
      </c>
      <c r="J219" s="4">
        <v>731</v>
      </c>
      <c r="K219" s="4">
        <v>577</v>
      </c>
      <c r="L219" s="4">
        <v>154</v>
      </c>
      <c r="M219" s="4">
        <v>44</v>
      </c>
      <c r="N219" s="4">
        <v>94</v>
      </c>
      <c r="O219" s="4">
        <v>365</v>
      </c>
      <c r="P219" s="4">
        <v>1032</v>
      </c>
      <c r="Q219" s="4">
        <v>584</v>
      </c>
      <c r="R219" s="4">
        <v>854</v>
      </c>
      <c r="S219" s="4">
        <v>678</v>
      </c>
      <c r="T219" s="4">
        <v>714</v>
      </c>
      <c r="U219" s="4" t="s">
        <v>14</v>
      </c>
      <c r="V219" s="4" t="s">
        <v>14</v>
      </c>
      <c r="W219" s="4" t="s">
        <v>14</v>
      </c>
      <c r="X219" s="4">
        <v>1439</v>
      </c>
      <c r="Y219" s="4">
        <v>291</v>
      </c>
      <c r="Z219" s="4">
        <v>281</v>
      </c>
      <c r="AA219" s="4">
        <v>135</v>
      </c>
      <c r="AB219" s="4">
        <v>361</v>
      </c>
      <c r="AC219" s="4">
        <v>1067</v>
      </c>
      <c r="AD219" s="4">
        <v>78</v>
      </c>
      <c r="AE219" s="4">
        <v>119</v>
      </c>
      <c r="AF219" s="4">
        <v>58</v>
      </c>
      <c r="AG219" s="4" t="s">
        <v>14</v>
      </c>
      <c r="AH219" s="4">
        <v>610</v>
      </c>
      <c r="AI219" s="4">
        <v>757</v>
      </c>
      <c r="AJ219" s="4">
        <v>546</v>
      </c>
      <c r="AK219" s="4">
        <v>809</v>
      </c>
      <c r="AL219" s="4">
        <v>200</v>
      </c>
      <c r="AM219" s="4">
        <v>9</v>
      </c>
      <c r="AN219" s="4">
        <v>5</v>
      </c>
      <c r="AO219" s="4">
        <v>1071</v>
      </c>
      <c r="AP219" s="4">
        <v>12</v>
      </c>
      <c r="AQ219" s="4">
        <v>980</v>
      </c>
      <c r="AR219" s="4">
        <v>317</v>
      </c>
      <c r="AS219" s="4">
        <v>74</v>
      </c>
      <c r="AT219" s="4">
        <v>1261</v>
      </c>
      <c r="AU219" s="4">
        <v>449</v>
      </c>
      <c r="AV219" s="4">
        <v>948</v>
      </c>
      <c r="AW219" s="4">
        <v>763</v>
      </c>
      <c r="AX219" s="4">
        <v>197</v>
      </c>
      <c r="AY219" s="4">
        <v>299</v>
      </c>
    </row>
    <row r="220" spans="1:51">
      <c r="A220" s="3"/>
      <c r="C220" s="11">
        <v>0.38</v>
      </c>
      <c r="D220" s="11">
        <v>0.47</v>
      </c>
      <c r="E220" s="11">
        <v>0.48</v>
      </c>
      <c r="F220" s="4" t="s">
        <v>14</v>
      </c>
      <c r="G220" s="4" t="s">
        <v>14</v>
      </c>
      <c r="H220" s="11">
        <v>0.31</v>
      </c>
      <c r="I220" s="11">
        <v>0.52</v>
      </c>
      <c r="J220" s="11">
        <v>0.55000000000000004</v>
      </c>
      <c r="K220" s="11">
        <v>0.3</v>
      </c>
      <c r="L220" s="11">
        <v>0.48</v>
      </c>
      <c r="M220" s="11">
        <v>0.52</v>
      </c>
      <c r="N220" s="11">
        <v>0.53</v>
      </c>
      <c r="O220" s="11">
        <v>0.47</v>
      </c>
      <c r="P220" s="11">
        <v>0.41</v>
      </c>
      <c r="Q220" s="11">
        <v>0.48</v>
      </c>
      <c r="R220" s="11">
        <v>0.38</v>
      </c>
      <c r="S220" s="11">
        <v>0.41</v>
      </c>
      <c r="T220" s="11">
        <v>0.44</v>
      </c>
      <c r="U220" s="4" t="s">
        <v>14</v>
      </c>
      <c r="V220" s="4" t="s">
        <v>14</v>
      </c>
      <c r="W220" s="4" t="s">
        <v>14</v>
      </c>
      <c r="X220" s="11">
        <v>1</v>
      </c>
      <c r="Y220" s="11">
        <v>0.35</v>
      </c>
      <c r="Z220" s="11">
        <v>0.39</v>
      </c>
      <c r="AA220" s="11">
        <v>0.33</v>
      </c>
      <c r="AB220" s="11">
        <v>0.45</v>
      </c>
      <c r="AC220" s="11">
        <v>0.39</v>
      </c>
      <c r="AD220" s="11">
        <v>0.42</v>
      </c>
      <c r="AE220" s="11">
        <v>0.33</v>
      </c>
      <c r="AF220" s="11">
        <v>0.52</v>
      </c>
      <c r="AG220" s="4" t="s">
        <v>14</v>
      </c>
      <c r="AH220" s="11">
        <v>0.38</v>
      </c>
      <c r="AI220" s="11">
        <v>0.93</v>
      </c>
      <c r="AJ220" s="11">
        <v>0.44</v>
      </c>
      <c r="AK220" s="11">
        <v>0.34</v>
      </c>
      <c r="AL220" s="11">
        <v>0.2</v>
      </c>
      <c r="AM220" s="11">
        <v>0.04</v>
      </c>
      <c r="AN220" s="11">
        <v>0.18</v>
      </c>
      <c r="AO220" s="11">
        <v>0.49</v>
      </c>
      <c r="AP220" s="11">
        <v>0.21</v>
      </c>
      <c r="AQ220" s="11">
        <v>0.51</v>
      </c>
      <c r="AR220" s="11">
        <v>0.2</v>
      </c>
      <c r="AS220" s="11">
        <v>0.32</v>
      </c>
      <c r="AT220" s="11">
        <v>0.38</v>
      </c>
      <c r="AU220" s="11">
        <v>0.39</v>
      </c>
      <c r="AV220" s="11">
        <v>0.44</v>
      </c>
      <c r="AW220" s="11">
        <v>0.44</v>
      </c>
      <c r="AX220" s="11">
        <v>0.35</v>
      </c>
      <c r="AY220" s="11">
        <v>0.32</v>
      </c>
    </row>
    <row r="221" spans="1:51">
      <c r="A221" s="3"/>
      <c r="B221" t="s">
        <v>131</v>
      </c>
      <c r="C221" s="4">
        <v>11</v>
      </c>
      <c r="D221" s="4">
        <v>2</v>
      </c>
      <c r="E221" s="4">
        <v>2</v>
      </c>
      <c r="F221" s="4">
        <v>6</v>
      </c>
      <c r="G221" s="4">
        <v>1</v>
      </c>
      <c r="H221" s="4">
        <v>6</v>
      </c>
      <c r="I221" s="4">
        <v>1</v>
      </c>
      <c r="J221" s="4">
        <v>2</v>
      </c>
      <c r="K221" s="4">
        <v>5</v>
      </c>
      <c r="L221" s="4">
        <v>1</v>
      </c>
      <c r="M221" s="4" t="s">
        <v>14</v>
      </c>
      <c r="N221" s="4" t="s">
        <v>14</v>
      </c>
      <c r="O221" s="4">
        <v>1</v>
      </c>
      <c r="P221" s="4">
        <v>6</v>
      </c>
      <c r="Q221" s="4">
        <v>2</v>
      </c>
      <c r="R221" s="4">
        <v>5</v>
      </c>
      <c r="S221" s="4">
        <v>4</v>
      </c>
      <c r="T221" s="4">
        <v>2</v>
      </c>
      <c r="U221" s="4" t="s">
        <v>14</v>
      </c>
      <c r="V221" s="4" t="s">
        <v>14</v>
      </c>
      <c r="W221" s="4" t="s">
        <v>14</v>
      </c>
      <c r="X221" s="4" t="s">
        <v>14</v>
      </c>
      <c r="Y221" s="4">
        <v>3</v>
      </c>
      <c r="Z221" s="4">
        <v>2</v>
      </c>
      <c r="AA221" s="4">
        <v>3</v>
      </c>
      <c r="AB221" s="4">
        <v>2</v>
      </c>
      <c r="AC221" s="4">
        <v>10</v>
      </c>
      <c r="AD221" s="4" t="s">
        <v>14</v>
      </c>
      <c r="AE221" s="4">
        <v>1</v>
      </c>
      <c r="AF221" s="4" t="s">
        <v>14</v>
      </c>
      <c r="AG221" s="4">
        <v>8</v>
      </c>
      <c r="AH221" s="4" t="s">
        <v>14</v>
      </c>
      <c r="AI221" s="4">
        <v>3</v>
      </c>
      <c r="AJ221" s="4">
        <v>3</v>
      </c>
      <c r="AK221" s="4">
        <v>8</v>
      </c>
      <c r="AL221" s="4">
        <v>7</v>
      </c>
      <c r="AM221" s="4" t="s">
        <v>14</v>
      </c>
      <c r="AN221" s="4" t="s">
        <v>14</v>
      </c>
      <c r="AO221" s="4">
        <v>4</v>
      </c>
      <c r="AP221" s="4" t="s">
        <v>14</v>
      </c>
      <c r="AQ221" s="4">
        <v>4</v>
      </c>
      <c r="AR221" s="4">
        <v>7</v>
      </c>
      <c r="AS221" s="4">
        <v>1</v>
      </c>
      <c r="AT221" s="4">
        <v>10</v>
      </c>
      <c r="AU221" s="4" t="s">
        <v>14</v>
      </c>
      <c r="AV221" s="4">
        <v>7</v>
      </c>
      <c r="AW221" s="4">
        <v>3</v>
      </c>
      <c r="AX221" s="4">
        <v>3</v>
      </c>
      <c r="AY221" s="4">
        <v>5</v>
      </c>
    </row>
    <row r="222" spans="1:51">
      <c r="A222" s="3"/>
      <c r="C222" s="11">
        <v>0</v>
      </c>
      <c r="D222" s="11">
        <v>0</v>
      </c>
      <c r="E222" s="11">
        <v>0</v>
      </c>
      <c r="F222" s="11">
        <v>0.01</v>
      </c>
      <c r="G222" s="11">
        <v>0.01</v>
      </c>
      <c r="H222" s="11">
        <v>0</v>
      </c>
      <c r="I222" s="11">
        <v>0</v>
      </c>
      <c r="J222" s="11">
        <v>0</v>
      </c>
      <c r="K222" s="11">
        <v>0</v>
      </c>
      <c r="L222" s="11">
        <v>0</v>
      </c>
      <c r="M222" s="4" t="s">
        <v>14</v>
      </c>
      <c r="N222" s="4" t="s">
        <v>14</v>
      </c>
      <c r="O222" s="11">
        <v>0</v>
      </c>
      <c r="P222" s="11">
        <v>0</v>
      </c>
      <c r="Q222" s="11">
        <v>0</v>
      </c>
      <c r="R222" s="11">
        <v>0</v>
      </c>
      <c r="S222" s="11">
        <v>0</v>
      </c>
      <c r="T222" s="11">
        <v>0</v>
      </c>
      <c r="U222" s="4" t="s">
        <v>14</v>
      </c>
      <c r="V222" s="4" t="s">
        <v>14</v>
      </c>
      <c r="W222" s="4" t="s">
        <v>14</v>
      </c>
      <c r="X222" s="4" t="s">
        <v>14</v>
      </c>
      <c r="Y222" s="11">
        <v>0</v>
      </c>
      <c r="Z222" s="11">
        <v>0</v>
      </c>
      <c r="AA222" s="11">
        <v>0.01</v>
      </c>
      <c r="AB222" s="11">
        <v>0</v>
      </c>
      <c r="AC222" s="11">
        <v>0</v>
      </c>
      <c r="AD222" s="4" t="s">
        <v>14</v>
      </c>
      <c r="AE222" s="11">
        <v>0</v>
      </c>
      <c r="AF222" s="4" t="s">
        <v>14</v>
      </c>
      <c r="AG222" s="11">
        <v>0.01</v>
      </c>
      <c r="AH222" s="4" t="s">
        <v>14</v>
      </c>
      <c r="AI222" s="11">
        <v>0</v>
      </c>
      <c r="AJ222" s="11">
        <v>0</v>
      </c>
      <c r="AK222" s="11">
        <v>0</v>
      </c>
      <c r="AL222" s="11">
        <v>0.01</v>
      </c>
      <c r="AM222" s="4" t="s">
        <v>14</v>
      </c>
      <c r="AN222" s="4" t="s">
        <v>14</v>
      </c>
      <c r="AO222" s="11">
        <v>0</v>
      </c>
      <c r="AP222" s="4" t="s">
        <v>14</v>
      </c>
      <c r="AQ222" s="11">
        <v>0</v>
      </c>
      <c r="AR222" s="11">
        <v>0</v>
      </c>
      <c r="AS222" s="11">
        <v>0</v>
      </c>
      <c r="AT222" s="11">
        <v>0</v>
      </c>
      <c r="AU222" s="4" t="s">
        <v>14</v>
      </c>
      <c r="AV222" s="11">
        <v>0</v>
      </c>
      <c r="AW222" s="11">
        <v>0</v>
      </c>
      <c r="AX222" s="11">
        <v>0.01</v>
      </c>
      <c r="AY222" s="11">
        <v>0</v>
      </c>
    </row>
    <row r="223" spans="1:51">
      <c r="A223" s="3"/>
    </row>
    <row r="224" spans="1:51">
      <c r="A224" s="3"/>
    </row>
    <row r="225" spans="1:51">
      <c r="A225" s="2" t="s">
        <v>150</v>
      </c>
    </row>
    <row r="226" spans="1:51">
      <c r="A226" s="3"/>
    </row>
    <row r="227" spans="1:51" s="10" customFormat="1" ht="29.25" customHeight="1">
      <c r="A227" s="9"/>
      <c r="C227" s="7" t="s">
        <v>39</v>
      </c>
      <c r="D227" s="14" t="s">
        <v>15</v>
      </c>
      <c r="E227" s="15"/>
      <c r="F227" s="15"/>
      <c r="G227" s="15"/>
      <c r="H227" s="14" t="s">
        <v>16</v>
      </c>
      <c r="I227" s="15"/>
      <c r="J227" s="14" t="s">
        <v>17</v>
      </c>
      <c r="K227" s="15"/>
      <c r="L227" s="15"/>
      <c r="M227" s="15"/>
      <c r="N227" s="15"/>
      <c r="O227" s="14" t="s">
        <v>40</v>
      </c>
      <c r="P227" s="15"/>
      <c r="Q227" s="14" t="s">
        <v>19</v>
      </c>
      <c r="R227" s="15"/>
      <c r="S227" s="14" t="s">
        <v>41</v>
      </c>
      <c r="T227" s="15"/>
      <c r="U227" s="14" t="s">
        <v>42</v>
      </c>
      <c r="V227" s="15"/>
      <c r="W227" s="15"/>
      <c r="X227" s="15"/>
      <c r="Y227" s="14" t="s">
        <v>22</v>
      </c>
      <c r="Z227" s="15"/>
      <c r="AA227" s="15"/>
      <c r="AB227" s="15"/>
      <c r="AC227" s="15"/>
      <c r="AD227" s="15"/>
      <c r="AE227" s="15"/>
      <c r="AF227" s="15"/>
      <c r="AG227" s="14" t="s">
        <v>23</v>
      </c>
      <c r="AH227" s="15"/>
      <c r="AI227" s="15"/>
      <c r="AJ227" s="14" t="s">
        <v>24</v>
      </c>
      <c r="AK227" s="15"/>
      <c r="AL227" s="14" t="s">
        <v>25</v>
      </c>
      <c r="AM227" s="15"/>
      <c r="AN227" s="15"/>
      <c r="AO227" s="15"/>
      <c r="AP227" s="15"/>
      <c r="AQ227" s="15"/>
      <c r="AR227" s="15"/>
      <c r="AS227" s="14" t="s">
        <v>26</v>
      </c>
      <c r="AT227" s="15"/>
      <c r="AU227" s="14" t="s">
        <v>43</v>
      </c>
      <c r="AV227" s="15"/>
      <c r="AW227" s="14" t="s">
        <v>44</v>
      </c>
      <c r="AX227" s="15"/>
      <c r="AY227" s="15"/>
    </row>
    <row r="228" spans="1:51" s="7" customFormat="1" ht="32.25" customHeight="1">
      <c r="A228" s="6"/>
      <c r="D228" s="8" t="s">
        <v>45</v>
      </c>
      <c r="E228" s="8" t="s">
        <v>46</v>
      </c>
      <c r="F228" s="8" t="s">
        <v>47</v>
      </c>
      <c r="G228" s="8" t="s">
        <v>48</v>
      </c>
      <c r="H228" s="8" t="s">
        <v>49</v>
      </c>
      <c r="I228" s="8" t="s">
        <v>50</v>
      </c>
      <c r="J228" s="8" t="s">
        <v>51</v>
      </c>
      <c r="K228" s="8" t="s">
        <v>52</v>
      </c>
      <c r="L228" s="8" t="s">
        <v>53</v>
      </c>
      <c r="M228" s="8" t="s">
        <v>54</v>
      </c>
      <c r="N228" s="8" t="s">
        <v>55</v>
      </c>
      <c r="O228" s="8" t="s">
        <v>56</v>
      </c>
      <c r="P228" s="8" t="s">
        <v>57</v>
      </c>
      <c r="Q228" s="8" t="s">
        <v>56</v>
      </c>
      <c r="R228" s="8" t="s">
        <v>57</v>
      </c>
      <c r="S228" s="8" t="s">
        <v>56</v>
      </c>
      <c r="T228" s="8" t="s">
        <v>57</v>
      </c>
      <c r="U228" s="8" t="s">
        <v>58</v>
      </c>
      <c r="V228" s="8" t="s">
        <v>59</v>
      </c>
      <c r="W228" s="8" t="s">
        <v>60</v>
      </c>
      <c r="X228" s="8" t="s">
        <v>61</v>
      </c>
      <c r="Y228" s="8" t="s">
        <v>62</v>
      </c>
      <c r="Z228" s="8" t="s">
        <v>63</v>
      </c>
      <c r="AA228" s="8" t="s">
        <v>64</v>
      </c>
      <c r="AB228" s="8" t="s">
        <v>65</v>
      </c>
      <c r="AC228" s="8" t="s">
        <v>66</v>
      </c>
      <c r="AD228" s="8" t="s">
        <v>67</v>
      </c>
      <c r="AE228" s="8" t="s">
        <v>68</v>
      </c>
      <c r="AF228" s="8" t="s">
        <v>69</v>
      </c>
      <c r="AG228" s="8" t="s">
        <v>70</v>
      </c>
      <c r="AH228" s="8" t="s">
        <v>71</v>
      </c>
      <c r="AI228" s="8" t="s">
        <v>72</v>
      </c>
      <c r="AJ228" s="8" t="s">
        <v>73</v>
      </c>
      <c r="AK228" s="8" t="s">
        <v>74</v>
      </c>
      <c r="AL228" s="8" t="s">
        <v>75</v>
      </c>
      <c r="AM228" s="8" t="s">
        <v>76</v>
      </c>
      <c r="AN228" s="8" t="s">
        <v>77</v>
      </c>
      <c r="AO228" s="8" t="s">
        <v>78</v>
      </c>
      <c r="AP228" s="8" t="s">
        <v>79</v>
      </c>
      <c r="AQ228" s="8" t="s">
        <v>80</v>
      </c>
      <c r="AR228" s="8" t="s">
        <v>81</v>
      </c>
      <c r="AS228" s="8" t="s">
        <v>82</v>
      </c>
      <c r="AT228" s="8" t="s">
        <v>57</v>
      </c>
      <c r="AU228" s="8" t="s">
        <v>56</v>
      </c>
      <c r="AV228" s="8" t="s">
        <v>57</v>
      </c>
      <c r="AW228" s="8" t="s">
        <v>83</v>
      </c>
      <c r="AX228" s="8" t="s">
        <v>84</v>
      </c>
      <c r="AY228" s="8" t="s">
        <v>85</v>
      </c>
    </row>
    <row r="229" spans="1:51">
      <c r="A229" s="3" t="s">
        <v>86</v>
      </c>
      <c r="C229" s="4">
        <v>3798</v>
      </c>
      <c r="D229" s="4">
        <v>2254</v>
      </c>
      <c r="E229" s="4">
        <v>808</v>
      </c>
      <c r="F229" s="4">
        <v>587</v>
      </c>
      <c r="G229" s="4">
        <v>148</v>
      </c>
      <c r="H229" s="4">
        <v>1558</v>
      </c>
      <c r="I229" s="4">
        <v>1757</v>
      </c>
      <c r="J229" s="4">
        <v>1318</v>
      </c>
      <c r="K229" s="4">
        <v>1919</v>
      </c>
      <c r="L229" s="4">
        <v>321</v>
      </c>
      <c r="M229" s="4">
        <v>85</v>
      </c>
      <c r="N229" s="4">
        <v>179</v>
      </c>
      <c r="O229" s="4">
        <v>774</v>
      </c>
      <c r="P229" s="4">
        <v>2541</v>
      </c>
      <c r="Q229" s="4">
        <v>1208</v>
      </c>
      <c r="R229" s="4">
        <v>2241</v>
      </c>
      <c r="S229" s="4">
        <v>1635</v>
      </c>
      <c r="T229" s="4">
        <v>1629</v>
      </c>
      <c r="U229" s="4">
        <v>691</v>
      </c>
      <c r="V229" s="4">
        <v>478</v>
      </c>
      <c r="W229" s="4">
        <v>1179</v>
      </c>
      <c r="X229" s="4">
        <v>1439</v>
      </c>
      <c r="Y229" s="4">
        <v>832</v>
      </c>
      <c r="Z229" s="4">
        <v>718</v>
      </c>
      <c r="AA229" s="4">
        <v>411</v>
      </c>
      <c r="AB229" s="4">
        <v>810</v>
      </c>
      <c r="AC229" s="4">
        <v>2770</v>
      </c>
      <c r="AD229" s="4">
        <v>186</v>
      </c>
      <c r="AE229" s="4">
        <v>365</v>
      </c>
      <c r="AF229" s="4">
        <v>112</v>
      </c>
      <c r="AG229" s="4">
        <v>1242</v>
      </c>
      <c r="AH229" s="4">
        <v>1615</v>
      </c>
      <c r="AI229" s="4">
        <v>813</v>
      </c>
      <c r="AJ229" s="4">
        <v>1238</v>
      </c>
      <c r="AK229" s="4">
        <v>2393</v>
      </c>
      <c r="AL229" s="4">
        <v>997</v>
      </c>
      <c r="AM229" s="4">
        <v>236</v>
      </c>
      <c r="AN229" s="4">
        <v>27</v>
      </c>
      <c r="AO229" s="4">
        <v>2173</v>
      </c>
      <c r="AP229" s="4">
        <v>56</v>
      </c>
      <c r="AQ229" s="4">
        <v>1910</v>
      </c>
      <c r="AR229" s="4">
        <v>1578</v>
      </c>
      <c r="AS229" s="4">
        <v>230</v>
      </c>
      <c r="AT229" s="4">
        <v>3340</v>
      </c>
      <c r="AU229" s="4">
        <v>1158</v>
      </c>
      <c r="AV229" s="4">
        <v>2157</v>
      </c>
      <c r="AW229" s="4">
        <v>1723</v>
      </c>
      <c r="AX229" s="4">
        <v>570</v>
      </c>
      <c r="AY229" s="4">
        <v>933</v>
      </c>
    </row>
    <row r="230" spans="1:51">
      <c r="A230" s="3"/>
    </row>
    <row r="231" spans="1:51">
      <c r="A231" s="3" t="s">
        <v>151</v>
      </c>
      <c r="B231" t="s">
        <v>152</v>
      </c>
      <c r="C231" s="4">
        <v>2532</v>
      </c>
      <c r="D231" s="4">
        <v>1538</v>
      </c>
      <c r="E231" s="4">
        <v>404</v>
      </c>
      <c r="F231" s="4">
        <v>476</v>
      </c>
      <c r="G231" s="4">
        <v>113</v>
      </c>
      <c r="H231" s="4">
        <v>1040</v>
      </c>
      <c r="I231" s="4">
        <v>1112</v>
      </c>
      <c r="J231" s="4">
        <v>819</v>
      </c>
      <c r="K231" s="4">
        <v>1288</v>
      </c>
      <c r="L231" s="4">
        <v>230</v>
      </c>
      <c r="M231" s="4">
        <v>60</v>
      </c>
      <c r="N231" s="4">
        <v>124</v>
      </c>
      <c r="O231" s="4">
        <v>505</v>
      </c>
      <c r="P231" s="4">
        <v>1647</v>
      </c>
      <c r="Q231" s="4">
        <v>816</v>
      </c>
      <c r="R231" s="4">
        <v>1432</v>
      </c>
      <c r="S231" s="4">
        <v>1091</v>
      </c>
      <c r="T231" s="4">
        <v>1022</v>
      </c>
      <c r="U231" s="4">
        <v>539</v>
      </c>
      <c r="V231" s="4">
        <v>366</v>
      </c>
      <c r="W231" s="4">
        <v>763</v>
      </c>
      <c r="X231" s="4">
        <v>856</v>
      </c>
      <c r="Y231" s="4">
        <v>565</v>
      </c>
      <c r="Z231" s="4">
        <v>463</v>
      </c>
      <c r="AA231" s="4">
        <v>278</v>
      </c>
      <c r="AB231" s="4">
        <v>535</v>
      </c>
      <c r="AC231" s="4">
        <v>1842</v>
      </c>
      <c r="AD231" s="4">
        <v>129</v>
      </c>
      <c r="AE231" s="4">
        <v>249</v>
      </c>
      <c r="AF231" s="4">
        <v>68</v>
      </c>
      <c r="AG231" s="4">
        <v>930</v>
      </c>
      <c r="AH231" s="4">
        <v>1065</v>
      </c>
      <c r="AI231" s="4">
        <v>471</v>
      </c>
      <c r="AJ231" s="4">
        <v>768</v>
      </c>
      <c r="AK231" s="4">
        <v>1670</v>
      </c>
      <c r="AL231" s="4">
        <v>679</v>
      </c>
      <c r="AM231" s="4">
        <v>199</v>
      </c>
      <c r="AN231" s="4">
        <v>18</v>
      </c>
      <c r="AO231" s="4">
        <v>1414</v>
      </c>
      <c r="AP231" s="4">
        <v>32</v>
      </c>
      <c r="AQ231" s="4">
        <v>1245</v>
      </c>
      <c r="AR231" s="4">
        <v>1096</v>
      </c>
      <c r="AS231" s="4">
        <v>143</v>
      </c>
      <c r="AT231" s="4">
        <v>2259</v>
      </c>
      <c r="AU231" s="4">
        <v>748</v>
      </c>
      <c r="AV231" s="4">
        <v>1404</v>
      </c>
      <c r="AW231" s="4">
        <v>1173</v>
      </c>
      <c r="AX231" s="4">
        <v>384</v>
      </c>
      <c r="AY231" s="4">
        <v>597</v>
      </c>
    </row>
    <row r="232" spans="1:51">
      <c r="A232" s="3"/>
      <c r="C232" s="11">
        <v>0.67</v>
      </c>
      <c r="D232" s="11">
        <v>0.68</v>
      </c>
      <c r="E232" s="11">
        <v>0.5</v>
      </c>
      <c r="F232" s="11">
        <v>0.81</v>
      </c>
      <c r="G232" s="11">
        <v>0.76</v>
      </c>
      <c r="H232" s="11">
        <v>0.67</v>
      </c>
      <c r="I232" s="11">
        <v>0.63</v>
      </c>
      <c r="J232" s="11">
        <v>0.62</v>
      </c>
      <c r="K232" s="11">
        <v>0.67</v>
      </c>
      <c r="L232" s="11">
        <v>0.72</v>
      </c>
      <c r="M232" s="11">
        <v>0.7</v>
      </c>
      <c r="N232" s="11">
        <v>0.69</v>
      </c>
      <c r="O232" s="11">
        <v>0.65</v>
      </c>
      <c r="P232" s="11">
        <v>0.65</v>
      </c>
      <c r="Q232" s="11">
        <v>0.68</v>
      </c>
      <c r="R232" s="11">
        <v>0.64</v>
      </c>
      <c r="S232" s="11">
        <v>0.67</v>
      </c>
      <c r="T232" s="11">
        <v>0.63</v>
      </c>
      <c r="U232" s="11">
        <v>0.78</v>
      </c>
      <c r="V232" s="11">
        <v>0.77</v>
      </c>
      <c r="W232" s="11">
        <v>0.65</v>
      </c>
      <c r="X232" s="11">
        <v>0.59</v>
      </c>
      <c r="Y232" s="11">
        <v>0.68</v>
      </c>
      <c r="Z232" s="11">
        <v>0.65</v>
      </c>
      <c r="AA232" s="11">
        <v>0.68</v>
      </c>
      <c r="AB232" s="11">
        <v>0.66</v>
      </c>
      <c r="AC232" s="11">
        <v>0.66</v>
      </c>
      <c r="AD232" s="11">
        <v>0.69</v>
      </c>
      <c r="AE232" s="11">
        <v>0.68</v>
      </c>
      <c r="AF232" s="11">
        <v>0.6</v>
      </c>
      <c r="AG232" s="11">
        <v>0.75</v>
      </c>
      <c r="AH232" s="11">
        <v>0.66</v>
      </c>
      <c r="AI232" s="11">
        <v>0.57999999999999996</v>
      </c>
      <c r="AJ232" s="11">
        <v>0.62</v>
      </c>
      <c r="AK232" s="11">
        <v>0.7</v>
      </c>
      <c r="AL232" s="11">
        <v>0.68</v>
      </c>
      <c r="AM232" s="11">
        <v>0.84</v>
      </c>
      <c r="AN232" s="11">
        <v>0.68</v>
      </c>
      <c r="AO232" s="11">
        <v>0.65</v>
      </c>
      <c r="AP232" s="11">
        <v>0.57999999999999996</v>
      </c>
      <c r="AQ232" s="11">
        <v>0.65</v>
      </c>
      <c r="AR232" s="11">
        <v>0.69</v>
      </c>
      <c r="AS232" s="11">
        <v>0.62</v>
      </c>
      <c r="AT232" s="11">
        <v>0.68</v>
      </c>
      <c r="AU232" s="11">
        <v>0.65</v>
      </c>
      <c r="AV232" s="11">
        <v>0.65</v>
      </c>
      <c r="AW232" s="11">
        <v>0.68</v>
      </c>
      <c r="AX232" s="11">
        <v>0.67</v>
      </c>
      <c r="AY232" s="11">
        <v>0.64</v>
      </c>
    </row>
    <row r="233" spans="1:51">
      <c r="A233" s="3"/>
      <c r="B233" t="s">
        <v>153</v>
      </c>
      <c r="C233" s="4">
        <v>2071</v>
      </c>
      <c r="D233" s="4">
        <v>1260</v>
      </c>
      <c r="E233" s="4">
        <v>341</v>
      </c>
      <c r="F233" s="4">
        <v>375</v>
      </c>
      <c r="G233" s="4">
        <v>94</v>
      </c>
      <c r="H233" s="4">
        <v>828</v>
      </c>
      <c r="I233" s="4">
        <v>937</v>
      </c>
      <c r="J233" s="4">
        <v>660</v>
      </c>
      <c r="K233" s="4">
        <v>1055</v>
      </c>
      <c r="L233" s="4">
        <v>200</v>
      </c>
      <c r="M233" s="4">
        <v>52</v>
      </c>
      <c r="N233" s="4">
        <v>106</v>
      </c>
      <c r="O233" s="4">
        <v>410</v>
      </c>
      <c r="P233" s="4">
        <v>1355</v>
      </c>
      <c r="Q233" s="4">
        <v>659</v>
      </c>
      <c r="R233" s="4">
        <v>1177</v>
      </c>
      <c r="S233" s="4">
        <v>883</v>
      </c>
      <c r="T233" s="4">
        <v>847</v>
      </c>
      <c r="U233" s="4">
        <v>451</v>
      </c>
      <c r="V233" s="4">
        <v>275</v>
      </c>
      <c r="W233" s="4">
        <v>669</v>
      </c>
      <c r="X233" s="4">
        <v>666</v>
      </c>
      <c r="Y233" s="4">
        <v>453</v>
      </c>
      <c r="Z233" s="4">
        <v>392</v>
      </c>
      <c r="AA233" s="4">
        <v>216</v>
      </c>
      <c r="AB233" s="4">
        <v>436</v>
      </c>
      <c r="AC233" s="4">
        <v>1498</v>
      </c>
      <c r="AD233" s="4">
        <v>113</v>
      </c>
      <c r="AE233" s="4">
        <v>206</v>
      </c>
      <c r="AF233" s="4">
        <v>68</v>
      </c>
      <c r="AG233" s="4">
        <v>795</v>
      </c>
      <c r="AH233" s="4">
        <v>874</v>
      </c>
      <c r="AI233" s="4">
        <v>354</v>
      </c>
      <c r="AJ233" s="4">
        <v>590</v>
      </c>
      <c r="AK233" s="4">
        <v>1406</v>
      </c>
      <c r="AL233" s="4">
        <v>565</v>
      </c>
      <c r="AM233" s="4">
        <v>140</v>
      </c>
      <c r="AN233" s="4">
        <v>18</v>
      </c>
      <c r="AO233" s="4">
        <v>1172</v>
      </c>
      <c r="AP233" s="4">
        <v>31</v>
      </c>
      <c r="AQ233" s="4">
        <v>1038</v>
      </c>
      <c r="AR233" s="4">
        <v>889</v>
      </c>
      <c r="AS233" s="4">
        <v>136</v>
      </c>
      <c r="AT233" s="4">
        <v>1835</v>
      </c>
      <c r="AU233" s="4">
        <v>641</v>
      </c>
      <c r="AV233" s="4">
        <v>1124</v>
      </c>
      <c r="AW233" s="4">
        <v>963</v>
      </c>
      <c r="AX233" s="4">
        <v>316</v>
      </c>
      <c r="AY233" s="4">
        <v>519</v>
      </c>
    </row>
    <row r="234" spans="1:51">
      <c r="A234" s="3"/>
      <c r="C234" s="11">
        <v>0.55000000000000004</v>
      </c>
      <c r="D234" s="11">
        <v>0.56000000000000005</v>
      </c>
      <c r="E234" s="11">
        <v>0.42</v>
      </c>
      <c r="F234" s="11">
        <v>0.64</v>
      </c>
      <c r="G234" s="11">
        <v>0.64</v>
      </c>
      <c r="H234" s="11">
        <v>0.53</v>
      </c>
      <c r="I234" s="11">
        <v>0.53</v>
      </c>
      <c r="J234" s="11">
        <v>0.5</v>
      </c>
      <c r="K234" s="11">
        <v>0.55000000000000004</v>
      </c>
      <c r="L234" s="11">
        <v>0.62</v>
      </c>
      <c r="M234" s="11">
        <v>0.61</v>
      </c>
      <c r="N234" s="11">
        <v>0.59</v>
      </c>
      <c r="O234" s="11">
        <v>0.53</v>
      </c>
      <c r="P234" s="11">
        <v>0.53</v>
      </c>
      <c r="Q234" s="11">
        <v>0.55000000000000004</v>
      </c>
      <c r="R234" s="11">
        <v>0.53</v>
      </c>
      <c r="S234" s="11">
        <v>0.54</v>
      </c>
      <c r="T234" s="11">
        <v>0.52</v>
      </c>
      <c r="U234" s="11">
        <v>0.65</v>
      </c>
      <c r="V234" s="11">
        <v>0.57999999999999996</v>
      </c>
      <c r="W234" s="11">
        <v>0.56999999999999995</v>
      </c>
      <c r="X234" s="11">
        <v>0.46</v>
      </c>
      <c r="Y234" s="11">
        <v>0.54</v>
      </c>
      <c r="Z234" s="11">
        <v>0.55000000000000004</v>
      </c>
      <c r="AA234" s="11">
        <v>0.53</v>
      </c>
      <c r="AB234" s="11">
        <v>0.54</v>
      </c>
      <c r="AC234" s="11">
        <v>0.54</v>
      </c>
      <c r="AD234" s="11">
        <v>0.61</v>
      </c>
      <c r="AE234" s="11">
        <v>0.56999999999999995</v>
      </c>
      <c r="AF234" s="11">
        <v>0.61</v>
      </c>
      <c r="AG234" s="11">
        <v>0.64</v>
      </c>
      <c r="AH234" s="11">
        <v>0.54</v>
      </c>
      <c r="AI234" s="11">
        <v>0.44</v>
      </c>
      <c r="AJ234" s="11">
        <v>0.48</v>
      </c>
      <c r="AK234" s="11">
        <v>0.59</v>
      </c>
      <c r="AL234" s="11">
        <v>0.56999999999999995</v>
      </c>
      <c r="AM234" s="11">
        <v>0.59</v>
      </c>
      <c r="AN234" s="11">
        <v>0.68</v>
      </c>
      <c r="AO234" s="11">
        <v>0.54</v>
      </c>
      <c r="AP234" s="11">
        <v>0.56000000000000005</v>
      </c>
      <c r="AQ234" s="11">
        <v>0.54</v>
      </c>
      <c r="AR234" s="11">
        <v>0.56000000000000005</v>
      </c>
      <c r="AS234" s="11">
        <v>0.59</v>
      </c>
      <c r="AT234" s="11">
        <v>0.55000000000000004</v>
      </c>
      <c r="AU234" s="11">
        <v>0.55000000000000004</v>
      </c>
      <c r="AV234" s="11">
        <v>0.52</v>
      </c>
      <c r="AW234" s="11">
        <v>0.56000000000000005</v>
      </c>
      <c r="AX234" s="11">
        <v>0.55000000000000004</v>
      </c>
      <c r="AY234" s="11">
        <v>0.56000000000000005</v>
      </c>
    </row>
    <row r="235" spans="1:51">
      <c r="A235" s="3"/>
      <c r="B235" t="s">
        <v>154</v>
      </c>
      <c r="C235" s="4">
        <v>959</v>
      </c>
      <c r="D235" s="4">
        <v>567</v>
      </c>
      <c r="E235" s="4">
        <v>228</v>
      </c>
      <c r="F235" s="4">
        <v>115</v>
      </c>
      <c r="G235" s="4">
        <v>48</v>
      </c>
      <c r="H235" s="4">
        <v>408</v>
      </c>
      <c r="I235" s="4">
        <v>455</v>
      </c>
      <c r="J235" s="4">
        <v>332</v>
      </c>
      <c r="K235" s="4">
        <v>523</v>
      </c>
      <c r="L235" s="4">
        <v>71</v>
      </c>
      <c r="M235" s="4">
        <v>20</v>
      </c>
      <c r="N235" s="4">
        <v>53</v>
      </c>
      <c r="O235" s="4">
        <v>208</v>
      </c>
      <c r="P235" s="4">
        <v>655</v>
      </c>
      <c r="Q235" s="4">
        <v>315</v>
      </c>
      <c r="R235" s="4">
        <v>575</v>
      </c>
      <c r="S235" s="4">
        <v>433</v>
      </c>
      <c r="T235" s="4">
        <v>416</v>
      </c>
      <c r="U235" s="4">
        <v>157</v>
      </c>
      <c r="V235" s="4">
        <v>116</v>
      </c>
      <c r="W235" s="4">
        <v>309</v>
      </c>
      <c r="X235" s="4">
        <v>374</v>
      </c>
      <c r="Y235" s="4">
        <v>212</v>
      </c>
      <c r="Z235" s="4">
        <v>198</v>
      </c>
      <c r="AA235" s="4">
        <v>111</v>
      </c>
      <c r="AB235" s="4">
        <v>195</v>
      </c>
      <c r="AC235" s="4">
        <v>717</v>
      </c>
      <c r="AD235" s="4">
        <v>42</v>
      </c>
      <c r="AE235" s="4">
        <v>90</v>
      </c>
      <c r="AF235" s="4">
        <v>28</v>
      </c>
      <c r="AG235" s="4">
        <v>285</v>
      </c>
      <c r="AH235" s="4">
        <v>438</v>
      </c>
      <c r="AI235" s="4">
        <v>203</v>
      </c>
      <c r="AJ235" s="4">
        <v>305</v>
      </c>
      <c r="AK235" s="4">
        <v>618</v>
      </c>
      <c r="AL235" s="4">
        <v>254</v>
      </c>
      <c r="AM235" s="4">
        <v>51</v>
      </c>
      <c r="AN235" s="4">
        <v>5</v>
      </c>
      <c r="AO235" s="4">
        <v>573</v>
      </c>
      <c r="AP235" s="4">
        <v>11</v>
      </c>
      <c r="AQ235" s="4">
        <v>500</v>
      </c>
      <c r="AR235" s="4">
        <v>394</v>
      </c>
      <c r="AS235" s="4">
        <v>40</v>
      </c>
      <c r="AT235" s="4">
        <v>865</v>
      </c>
      <c r="AU235" s="4">
        <v>313</v>
      </c>
      <c r="AV235" s="4">
        <v>550</v>
      </c>
      <c r="AW235" s="4">
        <v>412</v>
      </c>
      <c r="AX235" s="4">
        <v>154</v>
      </c>
      <c r="AY235" s="4">
        <v>265</v>
      </c>
    </row>
    <row r="236" spans="1:51">
      <c r="A236" s="3"/>
      <c r="C236" s="11">
        <v>0.25</v>
      </c>
      <c r="D236" s="11">
        <v>0.25</v>
      </c>
      <c r="E236" s="11">
        <v>0.28000000000000003</v>
      </c>
      <c r="F236" s="11">
        <v>0.2</v>
      </c>
      <c r="G236" s="11">
        <v>0.32</v>
      </c>
      <c r="H236" s="11">
        <v>0.26</v>
      </c>
      <c r="I236" s="11">
        <v>0.26</v>
      </c>
      <c r="J236" s="11">
        <v>0.25</v>
      </c>
      <c r="K236" s="11">
        <v>0.27</v>
      </c>
      <c r="L236" s="11">
        <v>0.22</v>
      </c>
      <c r="M236" s="11">
        <v>0.23</v>
      </c>
      <c r="N236" s="11">
        <v>0.3</v>
      </c>
      <c r="O236" s="11">
        <v>0.27</v>
      </c>
      <c r="P236" s="11">
        <v>0.26</v>
      </c>
      <c r="Q236" s="11">
        <v>0.26</v>
      </c>
      <c r="R236" s="11">
        <v>0.26</v>
      </c>
      <c r="S236" s="11">
        <v>0.26</v>
      </c>
      <c r="T236" s="11">
        <v>0.26</v>
      </c>
      <c r="U236" s="11">
        <v>0.23</v>
      </c>
      <c r="V236" s="11">
        <v>0.24</v>
      </c>
      <c r="W236" s="11">
        <v>0.26</v>
      </c>
      <c r="X236" s="11">
        <v>0.26</v>
      </c>
      <c r="Y236" s="11">
        <v>0.26</v>
      </c>
      <c r="Z236" s="11">
        <v>0.28000000000000003</v>
      </c>
      <c r="AA236" s="11">
        <v>0.27</v>
      </c>
      <c r="AB236" s="11">
        <v>0.24</v>
      </c>
      <c r="AC236" s="11">
        <v>0.26</v>
      </c>
      <c r="AD236" s="11">
        <v>0.23</v>
      </c>
      <c r="AE236" s="11">
        <v>0.25</v>
      </c>
      <c r="AF236" s="11">
        <v>0.25</v>
      </c>
      <c r="AG236" s="11">
        <v>0.23</v>
      </c>
      <c r="AH236" s="11">
        <v>0.27</v>
      </c>
      <c r="AI236" s="11">
        <v>0.25</v>
      </c>
      <c r="AJ236" s="11">
        <v>0.25</v>
      </c>
      <c r="AK236" s="11">
        <v>0.26</v>
      </c>
      <c r="AL236" s="11">
        <v>0.25</v>
      </c>
      <c r="AM236" s="11">
        <v>0.22</v>
      </c>
      <c r="AN236" s="11">
        <v>0.18</v>
      </c>
      <c r="AO236" s="11">
        <v>0.26</v>
      </c>
      <c r="AP236" s="11">
        <v>0.19</v>
      </c>
      <c r="AQ236" s="11">
        <v>0.26</v>
      </c>
      <c r="AR236" s="11">
        <v>0.25</v>
      </c>
      <c r="AS236" s="11">
        <v>0.18</v>
      </c>
      <c r="AT236" s="11">
        <v>0.26</v>
      </c>
      <c r="AU236" s="11">
        <v>0.27</v>
      </c>
      <c r="AV236" s="11">
        <v>0.26</v>
      </c>
      <c r="AW236" s="11">
        <v>0.24</v>
      </c>
      <c r="AX236" s="11">
        <v>0.27</v>
      </c>
      <c r="AY236" s="11">
        <v>0.28000000000000003</v>
      </c>
    </row>
    <row r="237" spans="1:51">
      <c r="A237" s="3"/>
      <c r="B237" t="s">
        <v>155</v>
      </c>
      <c r="C237" s="4">
        <v>786</v>
      </c>
      <c r="D237" s="4">
        <v>531</v>
      </c>
      <c r="E237" s="4">
        <v>101</v>
      </c>
      <c r="F237" s="4">
        <v>134</v>
      </c>
      <c r="G237" s="4">
        <v>21</v>
      </c>
      <c r="H237" s="4">
        <v>307</v>
      </c>
      <c r="I237" s="4">
        <v>371</v>
      </c>
      <c r="J237" s="4">
        <v>231</v>
      </c>
      <c r="K237" s="4">
        <v>457</v>
      </c>
      <c r="L237" s="4">
        <v>46</v>
      </c>
      <c r="M237" s="4">
        <v>19</v>
      </c>
      <c r="N237" s="4">
        <v>24</v>
      </c>
      <c r="O237" s="4">
        <v>172</v>
      </c>
      <c r="P237" s="4">
        <v>505</v>
      </c>
      <c r="Q237" s="4">
        <v>233</v>
      </c>
      <c r="R237" s="4">
        <v>469</v>
      </c>
      <c r="S237" s="4">
        <v>371</v>
      </c>
      <c r="T237" s="4">
        <v>297</v>
      </c>
      <c r="U237" s="4">
        <v>146</v>
      </c>
      <c r="V237" s="4">
        <v>125</v>
      </c>
      <c r="W237" s="4">
        <v>244</v>
      </c>
      <c r="X237" s="4">
        <v>271</v>
      </c>
      <c r="Y237" s="4">
        <v>191</v>
      </c>
      <c r="Z237" s="4">
        <v>161</v>
      </c>
      <c r="AA237" s="4">
        <v>73</v>
      </c>
      <c r="AB237" s="4">
        <v>173</v>
      </c>
      <c r="AC237" s="4">
        <v>598</v>
      </c>
      <c r="AD237" s="4">
        <v>40</v>
      </c>
      <c r="AE237" s="4">
        <v>69</v>
      </c>
      <c r="AF237" s="4">
        <v>24</v>
      </c>
      <c r="AG237" s="4">
        <v>306</v>
      </c>
      <c r="AH237" s="4">
        <v>341</v>
      </c>
      <c r="AI237" s="4">
        <v>109</v>
      </c>
      <c r="AJ237" s="4">
        <v>300</v>
      </c>
      <c r="AK237" s="4">
        <v>452</v>
      </c>
      <c r="AL237" s="4">
        <v>231</v>
      </c>
      <c r="AM237" s="4">
        <v>43</v>
      </c>
      <c r="AN237" s="4">
        <v>7</v>
      </c>
      <c r="AO237" s="4">
        <v>438</v>
      </c>
      <c r="AP237" s="4">
        <v>9</v>
      </c>
      <c r="AQ237" s="4">
        <v>393</v>
      </c>
      <c r="AR237" s="4">
        <v>334</v>
      </c>
      <c r="AS237" s="4">
        <v>47</v>
      </c>
      <c r="AT237" s="4">
        <v>697</v>
      </c>
      <c r="AU237" s="4">
        <v>263</v>
      </c>
      <c r="AV237" s="4">
        <v>415</v>
      </c>
      <c r="AW237" s="4">
        <v>334</v>
      </c>
      <c r="AX237" s="4">
        <v>134</v>
      </c>
      <c r="AY237" s="4">
        <v>216</v>
      </c>
    </row>
    <row r="238" spans="1:51">
      <c r="A238" s="3"/>
      <c r="C238" s="11">
        <v>0.21</v>
      </c>
      <c r="D238" s="11">
        <v>0.24</v>
      </c>
      <c r="E238" s="11">
        <v>0.12</v>
      </c>
      <c r="F238" s="11">
        <v>0.23</v>
      </c>
      <c r="G238" s="11">
        <v>0.14000000000000001</v>
      </c>
      <c r="H238" s="11">
        <v>0.2</v>
      </c>
      <c r="I238" s="11">
        <v>0.21</v>
      </c>
      <c r="J238" s="11">
        <v>0.18</v>
      </c>
      <c r="K238" s="11">
        <v>0.24</v>
      </c>
      <c r="L238" s="11">
        <v>0.14000000000000001</v>
      </c>
      <c r="M238" s="11">
        <v>0.22</v>
      </c>
      <c r="N238" s="11">
        <v>0.13</v>
      </c>
      <c r="O238" s="11">
        <v>0.22</v>
      </c>
      <c r="P238" s="11">
        <v>0.2</v>
      </c>
      <c r="Q238" s="11">
        <v>0.19</v>
      </c>
      <c r="R238" s="11">
        <v>0.21</v>
      </c>
      <c r="S238" s="11">
        <v>0.23</v>
      </c>
      <c r="T238" s="11">
        <v>0.18</v>
      </c>
      <c r="U238" s="11">
        <v>0.21</v>
      </c>
      <c r="V238" s="11">
        <v>0.26</v>
      </c>
      <c r="W238" s="11">
        <v>0.21</v>
      </c>
      <c r="X238" s="11">
        <v>0.19</v>
      </c>
      <c r="Y238" s="11">
        <v>0.23</v>
      </c>
      <c r="Z238" s="11">
        <v>0.22</v>
      </c>
      <c r="AA238" s="11">
        <v>0.18</v>
      </c>
      <c r="AB238" s="11">
        <v>0.21</v>
      </c>
      <c r="AC238" s="11">
        <v>0.22</v>
      </c>
      <c r="AD238" s="11">
        <v>0.21</v>
      </c>
      <c r="AE238" s="11">
        <v>0.19</v>
      </c>
      <c r="AF238" s="11">
        <v>0.21</v>
      </c>
      <c r="AG238" s="11">
        <v>0.25</v>
      </c>
      <c r="AH238" s="11">
        <v>0.21</v>
      </c>
      <c r="AI238" s="11">
        <v>0.13</v>
      </c>
      <c r="AJ238" s="11">
        <v>0.24</v>
      </c>
      <c r="AK238" s="11">
        <v>0.19</v>
      </c>
      <c r="AL238" s="11">
        <v>0.23</v>
      </c>
      <c r="AM238" s="11">
        <v>0.18</v>
      </c>
      <c r="AN238" s="11">
        <v>0.25</v>
      </c>
      <c r="AO238" s="11">
        <v>0.2</v>
      </c>
      <c r="AP238" s="11">
        <v>0.16</v>
      </c>
      <c r="AQ238" s="11">
        <v>0.21</v>
      </c>
      <c r="AR238" s="11">
        <v>0.21</v>
      </c>
      <c r="AS238" s="11">
        <v>0.2</v>
      </c>
      <c r="AT238" s="11">
        <v>0.21</v>
      </c>
      <c r="AU238" s="11">
        <v>0.23</v>
      </c>
      <c r="AV238" s="11">
        <v>0.19</v>
      </c>
      <c r="AW238" s="11">
        <v>0.19</v>
      </c>
      <c r="AX238" s="11">
        <v>0.24</v>
      </c>
      <c r="AY238" s="11">
        <v>0.23</v>
      </c>
    </row>
    <row r="239" spans="1:51">
      <c r="A239" s="3"/>
      <c r="B239" t="s">
        <v>156</v>
      </c>
      <c r="C239" s="4">
        <v>632</v>
      </c>
      <c r="D239" s="4">
        <v>424</v>
      </c>
      <c r="E239" s="4">
        <v>49</v>
      </c>
      <c r="F239" s="4">
        <v>150</v>
      </c>
      <c r="G239" s="4">
        <v>9</v>
      </c>
      <c r="H239" s="4">
        <v>178</v>
      </c>
      <c r="I239" s="4">
        <v>344</v>
      </c>
      <c r="J239" s="4">
        <v>208</v>
      </c>
      <c r="K239" s="4">
        <v>322</v>
      </c>
      <c r="L239" s="4">
        <v>63</v>
      </c>
      <c r="M239" s="4">
        <v>14</v>
      </c>
      <c r="N239" s="4">
        <v>24</v>
      </c>
      <c r="O239" s="4">
        <v>170</v>
      </c>
      <c r="P239" s="4">
        <v>352</v>
      </c>
      <c r="Q239" s="4">
        <v>197</v>
      </c>
      <c r="R239" s="4">
        <v>344</v>
      </c>
      <c r="S239" s="4">
        <v>254</v>
      </c>
      <c r="T239" s="4">
        <v>262</v>
      </c>
      <c r="U239" s="4">
        <v>119</v>
      </c>
      <c r="V239" s="4">
        <v>104</v>
      </c>
      <c r="W239" s="4">
        <v>190</v>
      </c>
      <c r="X239" s="4">
        <v>215</v>
      </c>
      <c r="Y239" s="4">
        <v>149</v>
      </c>
      <c r="Z239" s="4">
        <v>131</v>
      </c>
      <c r="AA239" s="4">
        <v>101</v>
      </c>
      <c r="AB239" s="4">
        <v>124</v>
      </c>
      <c r="AC239" s="4">
        <v>504</v>
      </c>
      <c r="AD239" s="4">
        <v>29</v>
      </c>
      <c r="AE239" s="4">
        <v>38</v>
      </c>
      <c r="AF239" s="4">
        <v>15</v>
      </c>
      <c r="AG239" s="4">
        <v>261</v>
      </c>
      <c r="AH239" s="4">
        <v>244</v>
      </c>
      <c r="AI239" s="4">
        <v>116</v>
      </c>
      <c r="AJ239" s="4">
        <v>107</v>
      </c>
      <c r="AK239" s="4">
        <v>506</v>
      </c>
      <c r="AL239" s="4">
        <v>222</v>
      </c>
      <c r="AM239" s="4">
        <v>33</v>
      </c>
      <c r="AN239" s="4">
        <v>3</v>
      </c>
      <c r="AO239" s="4">
        <v>309</v>
      </c>
      <c r="AP239" s="4">
        <v>20</v>
      </c>
      <c r="AQ239" s="4">
        <v>273</v>
      </c>
      <c r="AR239" s="4">
        <v>314</v>
      </c>
      <c r="AS239" s="4">
        <v>36</v>
      </c>
      <c r="AT239" s="4">
        <v>560</v>
      </c>
      <c r="AU239" s="4">
        <v>179</v>
      </c>
      <c r="AV239" s="4">
        <v>343</v>
      </c>
      <c r="AW239" s="4">
        <v>312</v>
      </c>
      <c r="AX239" s="4">
        <v>94</v>
      </c>
      <c r="AY239" s="4">
        <v>140</v>
      </c>
    </row>
    <row r="240" spans="1:51">
      <c r="A240" s="3"/>
      <c r="C240" s="11">
        <v>0.17</v>
      </c>
      <c r="D240" s="11">
        <v>0.19</v>
      </c>
      <c r="E240" s="11">
        <v>0.06</v>
      </c>
      <c r="F240" s="11">
        <v>0.26</v>
      </c>
      <c r="G240" s="11">
        <v>0.06</v>
      </c>
      <c r="H240" s="11">
        <v>0.11</v>
      </c>
      <c r="I240" s="11">
        <v>0.2</v>
      </c>
      <c r="J240" s="11">
        <v>0.16</v>
      </c>
      <c r="K240" s="11">
        <v>0.17</v>
      </c>
      <c r="L240" s="11">
        <v>0.2</v>
      </c>
      <c r="M240" s="11">
        <v>0.17</v>
      </c>
      <c r="N240" s="11">
        <v>0.13</v>
      </c>
      <c r="O240" s="11">
        <v>0.22</v>
      </c>
      <c r="P240" s="11">
        <v>0.14000000000000001</v>
      </c>
      <c r="Q240" s="11">
        <v>0.16</v>
      </c>
      <c r="R240" s="11">
        <v>0.15</v>
      </c>
      <c r="S240" s="11">
        <v>0.16</v>
      </c>
      <c r="T240" s="11">
        <v>0.16</v>
      </c>
      <c r="U240" s="11">
        <v>0.17</v>
      </c>
      <c r="V240" s="11">
        <v>0.22</v>
      </c>
      <c r="W240" s="11">
        <v>0.16</v>
      </c>
      <c r="X240" s="11">
        <v>0.15</v>
      </c>
      <c r="Y240" s="11">
        <v>0.18</v>
      </c>
      <c r="Z240" s="11">
        <v>0.18</v>
      </c>
      <c r="AA240" s="11">
        <v>0.25</v>
      </c>
      <c r="AB240" s="11">
        <v>0.15</v>
      </c>
      <c r="AC240" s="11">
        <v>0.18</v>
      </c>
      <c r="AD240" s="11">
        <v>0.16</v>
      </c>
      <c r="AE240" s="11">
        <v>0.1</v>
      </c>
      <c r="AF240" s="11">
        <v>0.13</v>
      </c>
      <c r="AG240" s="11">
        <v>0.21</v>
      </c>
      <c r="AH240" s="11">
        <v>0.15</v>
      </c>
      <c r="AI240" s="11">
        <v>0.14000000000000001</v>
      </c>
      <c r="AJ240" s="11">
        <v>0.09</v>
      </c>
      <c r="AK240" s="11">
        <v>0.21</v>
      </c>
      <c r="AL240" s="11">
        <v>0.22</v>
      </c>
      <c r="AM240" s="11">
        <v>0.14000000000000001</v>
      </c>
      <c r="AN240" s="11">
        <v>0.11</v>
      </c>
      <c r="AO240" s="11">
        <v>0.14000000000000001</v>
      </c>
      <c r="AP240" s="11">
        <v>0.35</v>
      </c>
      <c r="AQ240" s="11">
        <v>0.14000000000000001</v>
      </c>
      <c r="AR240" s="11">
        <v>0.2</v>
      </c>
      <c r="AS240" s="11">
        <v>0.16</v>
      </c>
      <c r="AT240" s="11">
        <v>0.17</v>
      </c>
      <c r="AU240" s="11">
        <v>0.15</v>
      </c>
      <c r="AV240" s="11">
        <v>0.16</v>
      </c>
      <c r="AW240" s="11">
        <v>0.18</v>
      </c>
      <c r="AX240" s="11">
        <v>0.17</v>
      </c>
      <c r="AY240" s="11">
        <v>0.15</v>
      </c>
    </row>
    <row r="241" spans="1:51">
      <c r="A241" s="3"/>
      <c r="B241" t="s">
        <v>157</v>
      </c>
      <c r="C241" s="4">
        <v>426</v>
      </c>
      <c r="D241" s="4">
        <v>222</v>
      </c>
      <c r="E241" s="4">
        <v>72</v>
      </c>
      <c r="F241" s="4">
        <v>112</v>
      </c>
      <c r="G241" s="4">
        <v>20</v>
      </c>
      <c r="H241" s="4">
        <v>200</v>
      </c>
      <c r="I241" s="4">
        <v>141</v>
      </c>
      <c r="J241" s="4">
        <v>175</v>
      </c>
      <c r="K241" s="4">
        <v>175</v>
      </c>
      <c r="L241" s="4">
        <v>22</v>
      </c>
      <c r="M241" s="4">
        <v>12</v>
      </c>
      <c r="N241" s="4">
        <v>17</v>
      </c>
      <c r="O241" s="4">
        <v>72</v>
      </c>
      <c r="P241" s="4">
        <v>269</v>
      </c>
      <c r="Q241" s="4">
        <v>119</v>
      </c>
      <c r="R241" s="4">
        <v>238</v>
      </c>
      <c r="S241" s="4">
        <v>192</v>
      </c>
      <c r="T241" s="4">
        <v>141</v>
      </c>
      <c r="U241" s="4">
        <v>112</v>
      </c>
      <c r="V241" s="4">
        <v>55</v>
      </c>
      <c r="W241" s="4">
        <v>106</v>
      </c>
      <c r="X241" s="4">
        <v>151</v>
      </c>
      <c r="Y241" s="4">
        <v>79</v>
      </c>
      <c r="Z241" s="4">
        <v>86</v>
      </c>
      <c r="AA241" s="4">
        <v>62</v>
      </c>
      <c r="AB241" s="4">
        <v>71</v>
      </c>
      <c r="AC241" s="4">
        <v>298</v>
      </c>
      <c r="AD241" s="4">
        <v>13</v>
      </c>
      <c r="AE241" s="4">
        <v>53</v>
      </c>
      <c r="AF241" s="4">
        <v>23</v>
      </c>
      <c r="AG241" s="4">
        <v>163</v>
      </c>
      <c r="AH241" s="4">
        <v>147</v>
      </c>
      <c r="AI241" s="4">
        <v>102</v>
      </c>
      <c r="AJ241" s="4">
        <v>205</v>
      </c>
      <c r="AK241" s="4">
        <v>198</v>
      </c>
      <c r="AL241" s="4">
        <v>125</v>
      </c>
      <c r="AM241" s="4">
        <v>32</v>
      </c>
      <c r="AN241" s="4">
        <v>6</v>
      </c>
      <c r="AO241" s="4">
        <v>223</v>
      </c>
      <c r="AP241" s="4">
        <v>17</v>
      </c>
      <c r="AQ241" s="4">
        <v>178</v>
      </c>
      <c r="AR241" s="4">
        <v>225</v>
      </c>
      <c r="AS241" s="4">
        <v>31</v>
      </c>
      <c r="AT241" s="4">
        <v>368</v>
      </c>
      <c r="AU241" s="4">
        <v>74</v>
      </c>
      <c r="AV241" s="4">
        <v>266</v>
      </c>
      <c r="AW241" s="4">
        <v>200</v>
      </c>
      <c r="AX241" s="4">
        <v>79</v>
      </c>
      <c r="AY241" s="4">
        <v>89</v>
      </c>
    </row>
    <row r="242" spans="1:51">
      <c r="A242" s="3"/>
      <c r="C242" s="11">
        <v>0.11</v>
      </c>
      <c r="D242" s="11">
        <v>0.1</v>
      </c>
      <c r="E242" s="11">
        <v>0.09</v>
      </c>
      <c r="F242" s="11">
        <v>0.19</v>
      </c>
      <c r="G242" s="11">
        <v>0.13</v>
      </c>
      <c r="H242" s="11">
        <v>0.13</v>
      </c>
      <c r="I242" s="11">
        <v>0.08</v>
      </c>
      <c r="J242" s="11">
        <v>0.13</v>
      </c>
      <c r="K242" s="11">
        <v>0.09</v>
      </c>
      <c r="L242" s="11">
        <v>7.0000000000000007E-2</v>
      </c>
      <c r="M242" s="11">
        <v>0.14000000000000001</v>
      </c>
      <c r="N242" s="11">
        <v>0.1</v>
      </c>
      <c r="O242" s="11">
        <v>0.09</v>
      </c>
      <c r="P242" s="11">
        <v>0.11</v>
      </c>
      <c r="Q242" s="11">
        <v>0.1</v>
      </c>
      <c r="R242" s="11">
        <v>0.11</v>
      </c>
      <c r="S242" s="11">
        <v>0.12</v>
      </c>
      <c r="T242" s="11">
        <v>0.09</v>
      </c>
      <c r="U242" s="11">
        <v>0.16</v>
      </c>
      <c r="V242" s="11">
        <v>0.11</v>
      </c>
      <c r="W242" s="11">
        <v>0.09</v>
      </c>
      <c r="X242" s="11">
        <v>0.1</v>
      </c>
      <c r="Y242" s="11">
        <v>0.1</v>
      </c>
      <c r="Z242" s="11">
        <v>0.12</v>
      </c>
      <c r="AA242" s="11">
        <v>0.15</v>
      </c>
      <c r="AB242" s="11">
        <v>0.09</v>
      </c>
      <c r="AC242" s="11">
        <v>0.11</v>
      </c>
      <c r="AD242" s="11">
        <v>7.0000000000000007E-2</v>
      </c>
      <c r="AE242" s="11">
        <v>0.15</v>
      </c>
      <c r="AF242" s="11">
        <v>0.21</v>
      </c>
      <c r="AG242" s="11">
        <v>0.13</v>
      </c>
      <c r="AH242" s="11">
        <v>0.09</v>
      </c>
      <c r="AI242" s="11">
        <v>0.13</v>
      </c>
      <c r="AJ242" s="11">
        <v>0.17</v>
      </c>
      <c r="AK242" s="11">
        <v>0.08</v>
      </c>
      <c r="AL242" s="11">
        <v>0.13</v>
      </c>
      <c r="AM242" s="11">
        <v>0.14000000000000001</v>
      </c>
      <c r="AN242" s="11">
        <v>0.23</v>
      </c>
      <c r="AO242" s="11">
        <v>0.1</v>
      </c>
      <c r="AP242" s="11">
        <v>0.31</v>
      </c>
      <c r="AQ242" s="11">
        <v>0.09</v>
      </c>
      <c r="AR242" s="11">
        <v>0.14000000000000001</v>
      </c>
      <c r="AS242" s="11">
        <v>0.13</v>
      </c>
      <c r="AT242" s="11">
        <v>0.11</v>
      </c>
      <c r="AU242" s="11">
        <v>0.06</v>
      </c>
      <c r="AV242" s="11">
        <v>0.12</v>
      </c>
      <c r="AW242" s="11">
        <v>0.12</v>
      </c>
      <c r="AX242" s="11">
        <v>0.14000000000000001</v>
      </c>
      <c r="AY242" s="11">
        <v>0.1</v>
      </c>
    </row>
    <row r="243" spans="1:51">
      <c r="A243" s="3"/>
      <c r="B243" t="s">
        <v>158</v>
      </c>
      <c r="C243" s="4">
        <v>259</v>
      </c>
      <c r="D243" s="4">
        <v>155</v>
      </c>
      <c r="E243" s="4">
        <v>61</v>
      </c>
      <c r="F243" s="4">
        <v>37</v>
      </c>
      <c r="G243" s="4">
        <v>6</v>
      </c>
      <c r="H243" s="4">
        <v>99</v>
      </c>
      <c r="I243" s="4">
        <v>121</v>
      </c>
      <c r="J243" s="4">
        <v>88</v>
      </c>
      <c r="K243" s="4">
        <v>138</v>
      </c>
      <c r="L243" s="4">
        <v>20</v>
      </c>
      <c r="M243" s="4">
        <v>6</v>
      </c>
      <c r="N243" s="4">
        <v>12</v>
      </c>
      <c r="O243" s="4">
        <v>62</v>
      </c>
      <c r="P243" s="4">
        <v>158</v>
      </c>
      <c r="Q243" s="4">
        <v>87</v>
      </c>
      <c r="R243" s="4">
        <v>147</v>
      </c>
      <c r="S243" s="4">
        <v>105</v>
      </c>
      <c r="T243" s="4">
        <v>111</v>
      </c>
      <c r="U243" s="4">
        <v>42</v>
      </c>
      <c r="V243" s="4">
        <v>29</v>
      </c>
      <c r="W243" s="4">
        <v>88</v>
      </c>
      <c r="X243" s="4">
        <v>100</v>
      </c>
      <c r="Y243" s="4">
        <v>62</v>
      </c>
      <c r="Z243" s="4">
        <v>41</v>
      </c>
      <c r="AA243" s="4">
        <v>40</v>
      </c>
      <c r="AB243" s="4">
        <v>44</v>
      </c>
      <c r="AC243" s="4">
        <v>186</v>
      </c>
      <c r="AD243" s="4">
        <v>10</v>
      </c>
      <c r="AE243" s="4">
        <v>25</v>
      </c>
      <c r="AF243" s="4">
        <v>3</v>
      </c>
      <c r="AG243" s="4">
        <v>99</v>
      </c>
      <c r="AH243" s="4">
        <v>82</v>
      </c>
      <c r="AI243" s="4">
        <v>61</v>
      </c>
      <c r="AJ243" s="4">
        <v>106</v>
      </c>
      <c r="AK243" s="4">
        <v>133</v>
      </c>
      <c r="AL243" s="4">
        <v>103</v>
      </c>
      <c r="AM243" s="4">
        <v>16</v>
      </c>
      <c r="AN243" s="4">
        <v>4</v>
      </c>
      <c r="AO243" s="4">
        <v>95</v>
      </c>
      <c r="AP243" s="4">
        <v>10</v>
      </c>
      <c r="AQ243" s="4">
        <v>80</v>
      </c>
      <c r="AR243" s="4">
        <v>148</v>
      </c>
      <c r="AS243" s="4">
        <v>16</v>
      </c>
      <c r="AT243" s="4">
        <v>217</v>
      </c>
      <c r="AU243" s="4">
        <v>82</v>
      </c>
      <c r="AV243" s="4">
        <v>138</v>
      </c>
      <c r="AW243" s="4">
        <v>110</v>
      </c>
      <c r="AX243" s="4">
        <v>37</v>
      </c>
      <c r="AY243" s="4">
        <v>65</v>
      </c>
    </row>
    <row r="244" spans="1:51">
      <c r="A244" s="3"/>
      <c r="C244" s="11">
        <v>7.0000000000000007E-2</v>
      </c>
      <c r="D244" s="11">
        <v>7.0000000000000007E-2</v>
      </c>
      <c r="E244" s="11">
        <v>0.08</v>
      </c>
      <c r="F244" s="11">
        <v>0.06</v>
      </c>
      <c r="G244" s="11">
        <v>0.04</v>
      </c>
      <c r="H244" s="11">
        <v>0.06</v>
      </c>
      <c r="I244" s="11">
        <v>7.0000000000000007E-2</v>
      </c>
      <c r="J244" s="11">
        <v>7.0000000000000007E-2</v>
      </c>
      <c r="K244" s="11">
        <v>7.0000000000000007E-2</v>
      </c>
      <c r="L244" s="11">
        <v>0.06</v>
      </c>
      <c r="M244" s="11">
        <v>7.0000000000000007E-2</v>
      </c>
      <c r="N244" s="11">
        <v>0.06</v>
      </c>
      <c r="O244" s="11">
        <v>0.08</v>
      </c>
      <c r="P244" s="11">
        <v>0.06</v>
      </c>
      <c r="Q244" s="11">
        <v>7.0000000000000007E-2</v>
      </c>
      <c r="R244" s="11">
        <v>7.0000000000000007E-2</v>
      </c>
      <c r="S244" s="11">
        <v>0.06</v>
      </c>
      <c r="T244" s="11">
        <v>7.0000000000000007E-2</v>
      </c>
      <c r="U244" s="11">
        <v>0.06</v>
      </c>
      <c r="V244" s="11">
        <v>0.06</v>
      </c>
      <c r="W244" s="11">
        <v>7.0000000000000007E-2</v>
      </c>
      <c r="X244" s="11">
        <v>7.0000000000000007E-2</v>
      </c>
      <c r="Y244" s="11">
        <v>7.0000000000000007E-2</v>
      </c>
      <c r="Z244" s="11">
        <v>0.06</v>
      </c>
      <c r="AA244" s="11">
        <v>0.1</v>
      </c>
      <c r="AB244" s="11">
        <v>0.05</v>
      </c>
      <c r="AC244" s="11">
        <v>7.0000000000000007E-2</v>
      </c>
      <c r="AD244" s="11">
        <v>0.05</v>
      </c>
      <c r="AE244" s="11">
        <v>7.0000000000000007E-2</v>
      </c>
      <c r="AF244" s="11">
        <v>0.03</v>
      </c>
      <c r="AG244" s="11">
        <v>0.08</v>
      </c>
      <c r="AH244" s="11">
        <v>0.05</v>
      </c>
      <c r="AI244" s="11">
        <v>7.0000000000000007E-2</v>
      </c>
      <c r="AJ244" s="11">
        <v>0.09</v>
      </c>
      <c r="AK244" s="11">
        <v>0.06</v>
      </c>
      <c r="AL244" s="11">
        <v>0.1</v>
      </c>
      <c r="AM244" s="11">
        <v>7.0000000000000007E-2</v>
      </c>
      <c r="AN244" s="11">
        <v>0.14000000000000001</v>
      </c>
      <c r="AO244" s="11">
        <v>0.04</v>
      </c>
      <c r="AP244" s="11">
        <v>0.18</v>
      </c>
      <c r="AQ244" s="11">
        <v>0.04</v>
      </c>
      <c r="AR244" s="11">
        <v>0.09</v>
      </c>
      <c r="AS244" s="11">
        <v>7.0000000000000007E-2</v>
      </c>
      <c r="AT244" s="11">
        <v>7.0000000000000007E-2</v>
      </c>
      <c r="AU244" s="11">
        <v>7.0000000000000007E-2</v>
      </c>
      <c r="AV244" s="11">
        <v>0.06</v>
      </c>
      <c r="AW244" s="11">
        <v>0.06</v>
      </c>
      <c r="AX244" s="11">
        <v>7.0000000000000007E-2</v>
      </c>
      <c r="AY244" s="11">
        <v>7.0000000000000007E-2</v>
      </c>
    </row>
    <row r="245" spans="1:51">
      <c r="A245" s="3"/>
      <c r="B245" t="s">
        <v>159</v>
      </c>
      <c r="C245" s="4">
        <v>243</v>
      </c>
      <c r="D245" s="4">
        <v>146</v>
      </c>
      <c r="E245" s="4">
        <v>64</v>
      </c>
      <c r="F245" s="4">
        <v>29</v>
      </c>
      <c r="G245" s="4">
        <v>4</v>
      </c>
      <c r="H245" s="4">
        <v>100</v>
      </c>
      <c r="I245" s="4">
        <v>125</v>
      </c>
      <c r="J245" s="4">
        <v>126</v>
      </c>
      <c r="K245" s="4">
        <v>97</v>
      </c>
      <c r="L245" s="4">
        <v>10</v>
      </c>
      <c r="M245" s="4">
        <v>3</v>
      </c>
      <c r="N245" s="4">
        <v>5</v>
      </c>
      <c r="O245" s="4">
        <v>46</v>
      </c>
      <c r="P245" s="4">
        <v>179</v>
      </c>
      <c r="Q245" s="4">
        <v>79</v>
      </c>
      <c r="R245" s="4">
        <v>153</v>
      </c>
      <c r="S245" s="4">
        <v>105</v>
      </c>
      <c r="T245" s="4">
        <v>116</v>
      </c>
      <c r="U245" s="4">
        <v>20</v>
      </c>
      <c r="V245" s="4">
        <v>29</v>
      </c>
      <c r="W245" s="4">
        <v>64</v>
      </c>
      <c r="X245" s="4">
        <v>130</v>
      </c>
      <c r="Y245" s="4">
        <v>54</v>
      </c>
      <c r="Z245" s="4">
        <v>48</v>
      </c>
      <c r="AA245" s="4">
        <v>26</v>
      </c>
      <c r="AB245" s="4">
        <v>54</v>
      </c>
      <c r="AC245" s="4">
        <v>182</v>
      </c>
      <c r="AD245" s="4">
        <v>12</v>
      </c>
      <c r="AE245" s="4">
        <v>19</v>
      </c>
      <c r="AF245" s="4">
        <v>4</v>
      </c>
      <c r="AG245" s="4">
        <v>59</v>
      </c>
      <c r="AH245" s="4">
        <v>91</v>
      </c>
      <c r="AI245" s="4">
        <v>85</v>
      </c>
      <c r="AJ245" s="4">
        <v>118</v>
      </c>
      <c r="AK245" s="4">
        <v>114</v>
      </c>
      <c r="AL245" s="4">
        <v>64</v>
      </c>
      <c r="AM245" s="4">
        <v>4</v>
      </c>
      <c r="AN245" s="4">
        <v>2</v>
      </c>
      <c r="AO245" s="4">
        <v>148</v>
      </c>
      <c r="AP245" s="4">
        <v>2</v>
      </c>
      <c r="AQ245" s="4">
        <v>133</v>
      </c>
      <c r="AR245" s="4">
        <v>87</v>
      </c>
      <c r="AS245" s="4">
        <v>17</v>
      </c>
      <c r="AT245" s="4">
        <v>210</v>
      </c>
      <c r="AU245" s="4">
        <v>57</v>
      </c>
      <c r="AV245" s="4">
        <v>168</v>
      </c>
      <c r="AW245" s="4">
        <v>149</v>
      </c>
      <c r="AX245" s="4">
        <v>38</v>
      </c>
      <c r="AY245" s="4">
        <v>29</v>
      </c>
    </row>
    <row r="246" spans="1:51">
      <c r="A246" s="3"/>
      <c r="C246" s="11">
        <v>0.06</v>
      </c>
      <c r="D246" s="11">
        <v>0.06</v>
      </c>
      <c r="E246" s="11">
        <v>0.08</v>
      </c>
      <c r="F246" s="11">
        <v>0.05</v>
      </c>
      <c r="G246" s="11">
        <v>0.03</v>
      </c>
      <c r="H246" s="11">
        <v>0.06</v>
      </c>
      <c r="I246" s="11">
        <v>7.0000000000000007E-2</v>
      </c>
      <c r="J246" s="11">
        <v>0.1</v>
      </c>
      <c r="K246" s="11">
        <v>0.05</v>
      </c>
      <c r="L246" s="11">
        <v>0.03</v>
      </c>
      <c r="M246" s="11">
        <v>0.03</v>
      </c>
      <c r="N246" s="11">
        <v>0.03</v>
      </c>
      <c r="O246" s="11">
        <v>0.06</v>
      </c>
      <c r="P246" s="11">
        <v>7.0000000000000007E-2</v>
      </c>
      <c r="Q246" s="11">
        <v>7.0000000000000007E-2</v>
      </c>
      <c r="R246" s="11">
        <v>7.0000000000000007E-2</v>
      </c>
      <c r="S246" s="11">
        <v>0.06</v>
      </c>
      <c r="T246" s="11">
        <v>7.0000000000000007E-2</v>
      </c>
      <c r="U246" s="11">
        <v>0.03</v>
      </c>
      <c r="V246" s="11">
        <v>0.06</v>
      </c>
      <c r="W246" s="11">
        <v>0.05</v>
      </c>
      <c r="X246" s="11">
        <v>0.09</v>
      </c>
      <c r="Y246" s="11">
        <v>7.0000000000000007E-2</v>
      </c>
      <c r="Z246" s="11">
        <v>7.0000000000000007E-2</v>
      </c>
      <c r="AA246" s="11">
        <v>0.06</v>
      </c>
      <c r="AB246" s="11">
        <v>7.0000000000000007E-2</v>
      </c>
      <c r="AC246" s="11">
        <v>7.0000000000000007E-2</v>
      </c>
      <c r="AD246" s="11">
        <v>0.06</v>
      </c>
      <c r="AE246" s="11">
        <v>0.05</v>
      </c>
      <c r="AF246" s="11">
        <v>0.03</v>
      </c>
      <c r="AG246" s="11">
        <v>0.05</v>
      </c>
      <c r="AH246" s="11">
        <v>0.06</v>
      </c>
      <c r="AI246" s="11">
        <v>0.1</v>
      </c>
      <c r="AJ246" s="11">
        <v>0.1</v>
      </c>
      <c r="AK246" s="11">
        <v>0.05</v>
      </c>
      <c r="AL246" s="11">
        <v>0.06</v>
      </c>
      <c r="AM246" s="11">
        <v>0.02</v>
      </c>
      <c r="AN246" s="11">
        <v>7.0000000000000007E-2</v>
      </c>
      <c r="AO246" s="11">
        <v>7.0000000000000007E-2</v>
      </c>
      <c r="AP246" s="11">
        <v>0.04</v>
      </c>
      <c r="AQ246" s="11">
        <v>7.0000000000000007E-2</v>
      </c>
      <c r="AR246" s="11">
        <v>0.06</v>
      </c>
      <c r="AS246" s="11">
        <v>0.08</v>
      </c>
      <c r="AT246" s="11">
        <v>0.06</v>
      </c>
      <c r="AU246" s="11">
        <v>0.05</v>
      </c>
      <c r="AV246" s="11">
        <v>0.08</v>
      </c>
      <c r="AW246" s="11">
        <v>0.09</v>
      </c>
      <c r="AX246" s="11">
        <v>7.0000000000000007E-2</v>
      </c>
      <c r="AY246" s="11">
        <v>0.03</v>
      </c>
    </row>
    <row r="247" spans="1:51">
      <c r="A247" s="3"/>
      <c r="B247" t="s">
        <v>160</v>
      </c>
      <c r="C247" s="4">
        <v>118</v>
      </c>
      <c r="D247" s="4">
        <v>79</v>
      </c>
      <c r="E247" s="4">
        <v>22</v>
      </c>
      <c r="F247" s="4">
        <v>16</v>
      </c>
      <c r="G247" s="4" t="s">
        <v>14</v>
      </c>
      <c r="H247" s="4">
        <v>46</v>
      </c>
      <c r="I247" s="4">
        <v>58</v>
      </c>
      <c r="J247" s="4">
        <v>47</v>
      </c>
      <c r="K247" s="4">
        <v>56</v>
      </c>
      <c r="L247" s="4">
        <v>7</v>
      </c>
      <c r="M247" s="4">
        <v>2</v>
      </c>
      <c r="N247" s="4">
        <v>5</v>
      </c>
      <c r="O247" s="4">
        <v>34</v>
      </c>
      <c r="P247" s="4">
        <v>70</v>
      </c>
      <c r="Q247" s="4">
        <v>39</v>
      </c>
      <c r="R247" s="4">
        <v>69</v>
      </c>
      <c r="S247" s="4">
        <v>45</v>
      </c>
      <c r="T247" s="4">
        <v>57</v>
      </c>
      <c r="U247" s="4">
        <v>13</v>
      </c>
      <c r="V247" s="4">
        <v>13</v>
      </c>
      <c r="W247" s="4">
        <v>39</v>
      </c>
      <c r="X247" s="4">
        <v>53</v>
      </c>
      <c r="Y247" s="4">
        <v>24</v>
      </c>
      <c r="Z247" s="4">
        <v>29</v>
      </c>
      <c r="AA247" s="4">
        <v>7</v>
      </c>
      <c r="AB247" s="4">
        <v>20</v>
      </c>
      <c r="AC247" s="4">
        <v>79</v>
      </c>
      <c r="AD247" s="4">
        <v>4</v>
      </c>
      <c r="AE247" s="4">
        <v>8</v>
      </c>
      <c r="AF247" s="4">
        <v>4</v>
      </c>
      <c r="AG247" s="4">
        <v>34</v>
      </c>
      <c r="AH247" s="4">
        <v>48</v>
      </c>
      <c r="AI247" s="4">
        <v>28</v>
      </c>
      <c r="AJ247" s="4">
        <v>39</v>
      </c>
      <c r="AK247" s="4">
        <v>67</v>
      </c>
      <c r="AL247" s="4">
        <v>44</v>
      </c>
      <c r="AM247" s="4">
        <v>1</v>
      </c>
      <c r="AN247" s="4">
        <v>2</v>
      </c>
      <c r="AO247" s="4">
        <v>53</v>
      </c>
      <c r="AP247" s="4">
        <v>2</v>
      </c>
      <c r="AQ247" s="4">
        <v>48</v>
      </c>
      <c r="AR247" s="4">
        <v>55</v>
      </c>
      <c r="AS247" s="4">
        <v>12</v>
      </c>
      <c r="AT247" s="4">
        <v>93</v>
      </c>
      <c r="AU247" s="4">
        <v>45</v>
      </c>
      <c r="AV247" s="4">
        <v>59</v>
      </c>
      <c r="AW247" s="4">
        <v>62</v>
      </c>
      <c r="AX247" s="4">
        <v>16</v>
      </c>
      <c r="AY247" s="4">
        <v>21</v>
      </c>
    </row>
    <row r="248" spans="1:51">
      <c r="A248" s="3"/>
      <c r="C248" s="11">
        <v>0.03</v>
      </c>
      <c r="D248" s="11">
        <v>0.04</v>
      </c>
      <c r="E248" s="11">
        <v>0.03</v>
      </c>
      <c r="F248" s="11">
        <v>0.03</v>
      </c>
      <c r="G248" s="4" t="s">
        <v>14</v>
      </c>
      <c r="H248" s="11">
        <v>0.03</v>
      </c>
      <c r="I248" s="11">
        <v>0.03</v>
      </c>
      <c r="J248" s="11">
        <v>0.04</v>
      </c>
      <c r="K248" s="11">
        <v>0.03</v>
      </c>
      <c r="L248" s="11">
        <v>0.02</v>
      </c>
      <c r="M248" s="11">
        <v>0.02</v>
      </c>
      <c r="N248" s="11">
        <v>0.03</v>
      </c>
      <c r="O248" s="11">
        <v>0.04</v>
      </c>
      <c r="P248" s="11">
        <v>0.03</v>
      </c>
      <c r="Q248" s="11">
        <v>0.03</v>
      </c>
      <c r="R248" s="11">
        <v>0.03</v>
      </c>
      <c r="S248" s="11">
        <v>0.03</v>
      </c>
      <c r="T248" s="11">
        <v>0.04</v>
      </c>
      <c r="U248" s="11">
        <v>0.02</v>
      </c>
      <c r="V248" s="11">
        <v>0.03</v>
      </c>
      <c r="W248" s="11">
        <v>0.03</v>
      </c>
      <c r="X248" s="11">
        <v>0.04</v>
      </c>
      <c r="Y248" s="11">
        <v>0.03</v>
      </c>
      <c r="Z248" s="11">
        <v>0.04</v>
      </c>
      <c r="AA248" s="11">
        <v>0.02</v>
      </c>
      <c r="AB248" s="11">
        <v>0.02</v>
      </c>
      <c r="AC248" s="11">
        <v>0.03</v>
      </c>
      <c r="AD248" s="11">
        <v>0.02</v>
      </c>
      <c r="AE248" s="11">
        <v>0.02</v>
      </c>
      <c r="AF248" s="11">
        <v>0.03</v>
      </c>
      <c r="AG248" s="11">
        <v>0.03</v>
      </c>
      <c r="AH248" s="11">
        <v>0.03</v>
      </c>
      <c r="AI248" s="11">
        <v>0.03</v>
      </c>
      <c r="AJ248" s="11">
        <v>0.03</v>
      </c>
      <c r="AK248" s="11">
        <v>0.03</v>
      </c>
      <c r="AL248" s="11">
        <v>0.04</v>
      </c>
      <c r="AM248" s="11">
        <v>0</v>
      </c>
      <c r="AN248" s="11">
        <v>7.0000000000000007E-2</v>
      </c>
      <c r="AO248" s="11">
        <v>0.02</v>
      </c>
      <c r="AP248" s="11">
        <v>0.03</v>
      </c>
      <c r="AQ248" s="11">
        <v>0.02</v>
      </c>
      <c r="AR248" s="11">
        <v>0.03</v>
      </c>
      <c r="AS248" s="11">
        <v>0.05</v>
      </c>
      <c r="AT248" s="11">
        <v>0.03</v>
      </c>
      <c r="AU248" s="11">
        <v>0.04</v>
      </c>
      <c r="AV248" s="11">
        <v>0.03</v>
      </c>
      <c r="AW248" s="11">
        <v>0.04</v>
      </c>
      <c r="AX248" s="11">
        <v>0.03</v>
      </c>
      <c r="AY248" s="11">
        <v>0.02</v>
      </c>
    </row>
    <row r="249" spans="1:51">
      <c r="A249" s="3"/>
      <c r="B249" t="s">
        <v>161</v>
      </c>
      <c r="C249" s="4">
        <v>110</v>
      </c>
      <c r="D249" s="4">
        <v>70</v>
      </c>
      <c r="E249" s="4">
        <v>12</v>
      </c>
      <c r="F249" s="4">
        <v>23</v>
      </c>
      <c r="G249" s="4">
        <v>6</v>
      </c>
      <c r="H249" s="4">
        <v>59</v>
      </c>
      <c r="I249" s="4">
        <v>36</v>
      </c>
      <c r="J249" s="4">
        <v>43</v>
      </c>
      <c r="K249" s="4">
        <v>45</v>
      </c>
      <c r="L249" s="4">
        <v>23</v>
      </c>
      <c r="M249" s="4">
        <v>9</v>
      </c>
      <c r="N249" s="4">
        <v>15</v>
      </c>
      <c r="O249" s="4">
        <v>20</v>
      </c>
      <c r="P249" s="4">
        <v>76</v>
      </c>
      <c r="Q249" s="4">
        <v>42</v>
      </c>
      <c r="R249" s="4">
        <v>55</v>
      </c>
      <c r="S249" s="4">
        <v>49</v>
      </c>
      <c r="T249" s="4">
        <v>41</v>
      </c>
      <c r="U249" s="4">
        <v>26</v>
      </c>
      <c r="V249" s="4">
        <v>16</v>
      </c>
      <c r="W249" s="4">
        <v>24</v>
      </c>
      <c r="X249" s="4">
        <v>44</v>
      </c>
      <c r="Y249" s="4">
        <v>21</v>
      </c>
      <c r="Z249" s="4">
        <v>22</v>
      </c>
      <c r="AA249" s="4">
        <v>22</v>
      </c>
      <c r="AB249" s="4">
        <v>27</v>
      </c>
      <c r="AC249" s="4">
        <v>92</v>
      </c>
      <c r="AD249" s="4">
        <v>4</v>
      </c>
      <c r="AE249" s="4">
        <v>4</v>
      </c>
      <c r="AF249" s="4">
        <v>4</v>
      </c>
      <c r="AG249" s="4">
        <v>41</v>
      </c>
      <c r="AH249" s="4">
        <v>41</v>
      </c>
      <c r="AI249" s="4">
        <v>25</v>
      </c>
      <c r="AJ249" s="4">
        <v>36</v>
      </c>
      <c r="AK249" s="4">
        <v>70</v>
      </c>
      <c r="AL249" s="4">
        <v>33</v>
      </c>
      <c r="AM249" s="4">
        <v>5</v>
      </c>
      <c r="AN249" s="4">
        <v>1</v>
      </c>
      <c r="AO249" s="4">
        <v>65</v>
      </c>
      <c r="AP249" s="4">
        <v>3</v>
      </c>
      <c r="AQ249" s="4">
        <v>52</v>
      </c>
      <c r="AR249" s="4">
        <v>55</v>
      </c>
      <c r="AS249" s="4">
        <v>9</v>
      </c>
      <c r="AT249" s="4">
        <v>94</v>
      </c>
      <c r="AU249" s="4">
        <v>26</v>
      </c>
      <c r="AV249" s="4">
        <v>70</v>
      </c>
      <c r="AW249" s="4">
        <v>47</v>
      </c>
      <c r="AX249" s="4">
        <v>28</v>
      </c>
      <c r="AY249" s="4">
        <v>25</v>
      </c>
    </row>
    <row r="250" spans="1:51">
      <c r="A250" s="3"/>
      <c r="C250" s="11">
        <v>0.03</v>
      </c>
      <c r="D250" s="11">
        <v>0.03</v>
      </c>
      <c r="E250" s="11">
        <v>0.01</v>
      </c>
      <c r="F250" s="11">
        <v>0.04</v>
      </c>
      <c r="G250" s="11">
        <v>0.04</v>
      </c>
      <c r="H250" s="11">
        <v>0.04</v>
      </c>
      <c r="I250" s="11">
        <v>0.02</v>
      </c>
      <c r="J250" s="11">
        <v>0.03</v>
      </c>
      <c r="K250" s="11">
        <v>0.02</v>
      </c>
      <c r="L250" s="11">
        <v>7.0000000000000007E-2</v>
      </c>
      <c r="M250" s="11">
        <v>0.1</v>
      </c>
      <c r="N250" s="11">
        <v>0.08</v>
      </c>
      <c r="O250" s="11">
        <v>0.03</v>
      </c>
      <c r="P250" s="11">
        <v>0.03</v>
      </c>
      <c r="Q250" s="11">
        <v>0.03</v>
      </c>
      <c r="R250" s="11">
        <v>0.02</v>
      </c>
      <c r="S250" s="11">
        <v>0.03</v>
      </c>
      <c r="T250" s="11">
        <v>0.03</v>
      </c>
      <c r="U250" s="11">
        <v>0.04</v>
      </c>
      <c r="V250" s="11">
        <v>0.03</v>
      </c>
      <c r="W250" s="11">
        <v>0.02</v>
      </c>
      <c r="X250" s="11">
        <v>0.03</v>
      </c>
      <c r="Y250" s="11">
        <v>0.02</v>
      </c>
      <c r="Z250" s="11">
        <v>0.03</v>
      </c>
      <c r="AA250" s="11">
        <v>0.05</v>
      </c>
      <c r="AB250" s="11">
        <v>0.03</v>
      </c>
      <c r="AC250" s="11">
        <v>0.03</v>
      </c>
      <c r="AD250" s="11">
        <v>0.02</v>
      </c>
      <c r="AE250" s="11">
        <v>0.01</v>
      </c>
      <c r="AF250" s="11">
        <v>0.04</v>
      </c>
      <c r="AG250" s="11">
        <v>0.03</v>
      </c>
      <c r="AH250" s="11">
        <v>0.03</v>
      </c>
      <c r="AI250" s="11">
        <v>0.03</v>
      </c>
      <c r="AJ250" s="11">
        <v>0.03</v>
      </c>
      <c r="AK250" s="11">
        <v>0.03</v>
      </c>
      <c r="AL250" s="11">
        <v>0.03</v>
      </c>
      <c r="AM250" s="11">
        <v>0.02</v>
      </c>
      <c r="AN250" s="11">
        <v>0.03</v>
      </c>
      <c r="AO250" s="11">
        <v>0.03</v>
      </c>
      <c r="AP250" s="11">
        <v>0.05</v>
      </c>
      <c r="AQ250" s="11">
        <v>0.03</v>
      </c>
      <c r="AR250" s="11">
        <v>0.03</v>
      </c>
      <c r="AS250" s="11">
        <v>0.04</v>
      </c>
      <c r="AT250" s="11">
        <v>0.03</v>
      </c>
      <c r="AU250" s="11">
        <v>0.02</v>
      </c>
      <c r="AV250" s="11">
        <v>0.03</v>
      </c>
      <c r="AW250" s="11">
        <v>0.03</v>
      </c>
      <c r="AX250" s="11">
        <v>0.05</v>
      </c>
      <c r="AY250" s="11">
        <v>0.03</v>
      </c>
    </row>
    <row r="251" spans="1:51">
      <c r="A251" s="3"/>
      <c r="B251" t="s">
        <v>79</v>
      </c>
      <c r="C251" s="4">
        <v>253</v>
      </c>
      <c r="D251" s="4">
        <v>99</v>
      </c>
      <c r="E251" s="4">
        <v>129</v>
      </c>
      <c r="F251" s="4">
        <v>8</v>
      </c>
      <c r="G251" s="4">
        <v>18</v>
      </c>
      <c r="H251" s="4">
        <v>119</v>
      </c>
      <c r="I251" s="4">
        <v>121</v>
      </c>
      <c r="J251" s="4">
        <v>98</v>
      </c>
      <c r="K251" s="4">
        <v>119</v>
      </c>
      <c r="L251" s="4">
        <v>26</v>
      </c>
      <c r="M251" s="4" t="s">
        <v>14</v>
      </c>
      <c r="N251" s="4">
        <v>16</v>
      </c>
      <c r="O251" s="4">
        <v>38</v>
      </c>
      <c r="P251" s="4">
        <v>201</v>
      </c>
      <c r="Q251" s="4">
        <v>72</v>
      </c>
      <c r="R251" s="4">
        <v>176</v>
      </c>
      <c r="S251" s="4">
        <v>101</v>
      </c>
      <c r="T251" s="4">
        <v>136</v>
      </c>
      <c r="U251" s="4">
        <v>26</v>
      </c>
      <c r="V251" s="4">
        <v>14</v>
      </c>
      <c r="W251" s="4">
        <v>84</v>
      </c>
      <c r="X251" s="4">
        <v>130</v>
      </c>
      <c r="Y251" s="4">
        <v>52</v>
      </c>
      <c r="Z251" s="4">
        <v>56</v>
      </c>
      <c r="AA251" s="4">
        <v>13</v>
      </c>
      <c r="AB251" s="4">
        <v>67</v>
      </c>
      <c r="AC251" s="4">
        <v>188</v>
      </c>
      <c r="AD251" s="4">
        <v>14</v>
      </c>
      <c r="AE251" s="4">
        <v>24</v>
      </c>
      <c r="AF251" s="4">
        <v>7</v>
      </c>
      <c r="AG251" s="4">
        <v>45</v>
      </c>
      <c r="AH251" s="4">
        <v>117</v>
      </c>
      <c r="AI251" s="4">
        <v>82</v>
      </c>
      <c r="AJ251" s="4">
        <v>105</v>
      </c>
      <c r="AK251" s="4">
        <v>134</v>
      </c>
      <c r="AL251" s="4">
        <v>22</v>
      </c>
      <c r="AM251" s="4">
        <v>4</v>
      </c>
      <c r="AN251" s="4" t="s">
        <v>14</v>
      </c>
      <c r="AO251" s="4">
        <v>203</v>
      </c>
      <c r="AP251" s="4">
        <v>3</v>
      </c>
      <c r="AQ251" s="4">
        <v>188</v>
      </c>
      <c r="AR251" s="4">
        <v>43</v>
      </c>
      <c r="AS251" s="4">
        <v>24</v>
      </c>
      <c r="AT251" s="4">
        <v>214</v>
      </c>
      <c r="AU251" s="4">
        <v>80</v>
      </c>
      <c r="AV251" s="4">
        <v>160</v>
      </c>
      <c r="AW251" s="4">
        <v>112</v>
      </c>
      <c r="AX251" s="4">
        <v>30</v>
      </c>
      <c r="AY251" s="4">
        <v>68</v>
      </c>
    </row>
    <row r="252" spans="1:51">
      <c r="A252" s="3"/>
      <c r="C252" s="11">
        <v>7.0000000000000007E-2</v>
      </c>
      <c r="D252" s="11">
        <v>0.04</v>
      </c>
      <c r="E252" s="11">
        <v>0.16</v>
      </c>
      <c r="F252" s="11">
        <v>0.01</v>
      </c>
      <c r="G252" s="11">
        <v>0.12</v>
      </c>
      <c r="H252" s="11">
        <v>0.08</v>
      </c>
      <c r="I252" s="11">
        <v>7.0000000000000007E-2</v>
      </c>
      <c r="J252" s="11">
        <v>7.0000000000000007E-2</v>
      </c>
      <c r="K252" s="11">
        <v>0.06</v>
      </c>
      <c r="L252" s="11">
        <v>0.08</v>
      </c>
      <c r="M252" s="4" t="s">
        <v>14</v>
      </c>
      <c r="N252" s="11">
        <v>0.09</v>
      </c>
      <c r="O252" s="11">
        <v>0.05</v>
      </c>
      <c r="P252" s="11">
        <v>0.08</v>
      </c>
      <c r="Q252" s="11">
        <v>0.06</v>
      </c>
      <c r="R252" s="11">
        <v>0.08</v>
      </c>
      <c r="S252" s="11">
        <v>0.06</v>
      </c>
      <c r="T252" s="11">
        <v>0.08</v>
      </c>
      <c r="U252" s="11">
        <v>0.04</v>
      </c>
      <c r="V252" s="11">
        <v>0.03</v>
      </c>
      <c r="W252" s="11">
        <v>7.0000000000000007E-2</v>
      </c>
      <c r="X252" s="11">
        <v>0.09</v>
      </c>
      <c r="Y252" s="11">
        <v>0.06</v>
      </c>
      <c r="Z252" s="11">
        <v>0.08</v>
      </c>
      <c r="AA252" s="11">
        <v>0.03</v>
      </c>
      <c r="AB252" s="11">
        <v>0.08</v>
      </c>
      <c r="AC252" s="11">
        <v>7.0000000000000007E-2</v>
      </c>
      <c r="AD252" s="11">
        <v>0.08</v>
      </c>
      <c r="AE252" s="11">
        <v>7.0000000000000007E-2</v>
      </c>
      <c r="AF252" s="11">
        <v>0.06</v>
      </c>
      <c r="AG252" s="11">
        <v>0.04</v>
      </c>
      <c r="AH252" s="11">
        <v>7.0000000000000007E-2</v>
      </c>
      <c r="AI252" s="11">
        <v>0.1</v>
      </c>
      <c r="AJ252" s="11">
        <v>0.08</v>
      </c>
      <c r="AK252" s="11">
        <v>0.06</v>
      </c>
      <c r="AL252" s="11">
        <v>0.02</v>
      </c>
      <c r="AM252" s="11">
        <v>0.02</v>
      </c>
      <c r="AN252" s="4" t="s">
        <v>14</v>
      </c>
      <c r="AO252" s="11">
        <v>0.09</v>
      </c>
      <c r="AP252" s="11">
        <v>0.05</v>
      </c>
      <c r="AQ252" s="11">
        <v>0.1</v>
      </c>
      <c r="AR252" s="11">
        <v>0.03</v>
      </c>
      <c r="AS252" s="11">
        <v>0.11</v>
      </c>
      <c r="AT252" s="11">
        <v>0.06</v>
      </c>
      <c r="AU252" s="11">
        <v>7.0000000000000007E-2</v>
      </c>
      <c r="AV252" s="11">
        <v>7.0000000000000007E-2</v>
      </c>
      <c r="AW252" s="11">
        <v>0.06</v>
      </c>
      <c r="AX252" s="11">
        <v>0.05</v>
      </c>
      <c r="AY252" s="11">
        <v>7.0000000000000007E-2</v>
      </c>
    </row>
    <row r="253" spans="1:51">
      <c r="A253" s="3"/>
    </row>
    <row r="254" spans="1:51">
      <c r="A254" s="3"/>
    </row>
    <row r="255" spans="1:51">
      <c r="A255" s="2" t="s">
        <v>162</v>
      </c>
    </row>
    <row r="256" spans="1:51">
      <c r="A256" s="3"/>
    </row>
    <row r="257" spans="1:51" s="10" customFormat="1" ht="29.25" customHeight="1">
      <c r="A257" s="9"/>
      <c r="C257" s="7" t="s">
        <v>39</v>
      </c>
      <c r="D257" s="14" t="s">
        <v>15</v>
      </c>
      <c r="E257" s="15"/>
      <c r="F257" s="15"/>
      <c r="G257" s="15"/>
      <c r="H257" s="14" t="s">
        <v>16</v>
      </c>
      <c r="I257" s="15"/>
      <c r="J257" s="14" t="s">
        <v>17</v>
      </c>
      <c r="K257" s="15"/>
      <c r="L257" s="15"/>
      <c r="M257" s="15"/>
      <c r="N257" s="15"/>
      <c r="O257" s="14" t="s">
        <v>40</v>
      </c>
      <c r="P257" s="15"/>
      <c r="Q257" s="14" t="s">
        <v>19</v>
      </c>
      <c r="R257" s="15"/>
      <c r="S257" s="14" t="s">
        <v>41</v>
      </c>
      <c r="T257" s="15"/>
      <c r="U257" s="14" t="s">
        <v>42</v>
      </c>
      <c r="V257" s="15"/>
      <c r="W257" s="15"/>
      <c r="X257" s="15"/>
      <c r="Y257" s="14" t="s">
        <v>22</v>
      </c>
      <c r="Z257" s="15"/>
      <c r="AA257" s="15"/>
      <c r="AB257" s="15"/>
      <c r="AC257" s="15"/>
      <c r="AD257" s="15"/>
      <c r="AE257" s="15"/>
      <c r="AF257" s="15"/>
      <c r="AG257" s="14" t="s">
        <v>23</v>
      </c>
      <c r="AH257" s="15"/>
      <c r="AI257" s="15"/>
      <c r="AJ257" s="14" t="s">
        <v>24</v>
      </c>
      <c r="AK257" s="15"/>
      <c r="AL257" s="14" t="s">
        <v>25</v>
      </c>
      <c r="AM257" s="15"/>
      <c r="AN257" s="15"/>
      <c r="AO257" s="15"/>
      <c r="AP257" s="15"/>
      <c r="AQ257" s="15"/>
      <c r="AR257" s="15"/>
      <c r="AS257" s="14" t="s">
        <v>26</v>
      </c>
      <c r="AT257" s="15"/>
      <c r="AU257" s="14" t="s">
        <v>43</v>
      </c>
      <c r="AV257" s="15"/>
      <c r="AW257" s="14" t="s">
        <v>44</v>
      </c>
      <c r="AX257" s="15"/>
      <c r="AY257" s="15"/>
    </row>
    <row r="258" spans="1:51" s="7" customFormat="1" ht="32.25" customHeight="1">
      <c r="A258" s="6"/>
      <c r="D258" s="8" t="s">
        <v>45</v>
      </c>
      <c r="E258" s="8" t="s">
        <v>46</v>
      </c>
      <c r="F258" s="8" t="s">
        <v>47</v>
      </c>
      <c r="G258" s="8" t="s">
        <v>48</v>
      </c>
      <c r="H258" s="8" t="s">
        <v>49</v>
      </c>
      <c r="I258" s="8" t="s">
        <v>50</v>
      </c>
      <c r="J258" s="8" t="s">
        <v>51</v>
      </c>
      <c r="K258" s="8" t="s">
        <v>52</v>
      </c>
      <c r="L258" s="8" t="s">
        <v>53</v>
      </c>
      <c r="M258" s="8" t="s">
        <v>54</v>
      </c>
      <c r="N258" s="8" t="s">
        <v>55</v>
      </c>
      <c r="O258" s="8" t="s">
        <v>56</v>
      </c>
      <c r="P258" s="8" t="s">
        <v>57</v>
      </c>
      <c r="Q258" s="8" t="s">
        <v>56</v>
      </c>
      <c r="R258" s="8" t="s">
        <v>57</v>
      </c>
      <c r="S258" s="8" t="s">
        <v>56</v>
      </c>
      <c r="T258" s="8" t="s">
        <v>57</v>
      </c>
      <c r="U258" s="8" t="s">
        <v>58</v>
      </c>
      <c r="V258" s="8" t="s">
        <v>59</v>
      </c>
      <c r="W258" s="8" t="s">
        <v>60</v>
      </c>
      <c r="X258" s="8" t="s">
        <v>61</v>
      </c>
      <c r="Y258" s="8" t="s">
        <v>62</v>
      </c>
      <c r="Z258" s="8" t="s">
        <v>63</v>
      </c>
      <c r="AA258" s="8" t="s">
        <v>64</v>
      </c>
      <c r="AB258" s="8" t="s">
        <v>65</v>
      </c>
      <c r="AC258" s="8" t="s">
        <v>66</v>
      </c>
      <c r="AD258" s="8" t="s">
        <v>67</v>
      </c>
      <c r="AE258" s="8" t="s">
        <v>68</v>
      </c>
      <c r="AF258" s="8" t="s">
        <v>69</v>
      </c>
      <c r="AG258" s="8" t="s">
        <v>70</v>
      </c>
      <c r="AH258" s="8" t="s">
        <v>71</v>
      </c>
      <c r="AI258" s="8" t="s">
        <v>72</v>
      </c>
      <c r="AJ258" s="8" t="s">
        <v>73</v>
      </c>
      <c r="AK258" s="8" t="s">
        <v>74</v>
      </c>
      <c r="AL258" s="8" t="s">
        <v>75</v>
      </c>
      <c r="AM258" s="8" t="s">
        <v>76</v>
      </c>
      <c r="AN258" s="8" t="s">
        <v>77</v>
      </c>
      <c r="AO258" s="8" t="s">
        <v>78</v>
      </c>
      <c r="AP258" s="8" t="s">
        <v>79</v>
      </c>
      <c r="AQ258" s="8" t="s">
        <v>80</v>
      </c>
      <c r="AR258" s="8" t="s">
        <v>81</v>
      </c>
      <c r="AS258" s="8" t="s">
        <v>82</v>
      </c>
      <c r="AT258" s="8" t="s">
        <v>57</v>
      </c>
      <c r="AU258" s="8" t="s">
        <v>56</v>
      </c>
      <c r="AV258" s="8" t="s">
        <v>57</v>
      </c>
      <c r="AW258" s="8" t="s">
        <v>83</v>
      </c>
      <c r="AX258" s="8" t="s">
        <v>84</v>
      </c>
      <c r="AY258" s="8" t="s">
        <v>85</v>
      </c>
    </row>
    <row r="259" spans="1:51">
      <c r="A259" s="3" t="s">
        <v>86</v>
      </c>
      <c r="C259" s="4">
        <v>3306</v>
      </c>
      <c r="D259" s="4">
        <v>2187</v>
      </c>
      <c r="E259" s="4">
        <v>789</v>
      </c>
      <c r="F259" s="4">
        <v>190</v>
      </c>
      <c r="G259" s="4">
        <v>140</v>
      </c>
      <c r="H259" s="4">
        <v>1555</v>
      </c>
      <c r="I259" s="4">
        <v>1751</v>
      </c>
      <c r="J259" s="4">
        <v>1318</v>
      </c>
      <c r="K259" s="4">
        <v>1915</v>
      </c>
      <c r="L259" s="4">
        <v>321</v>
      </c>
      <c r="M259" s="4">
        <v>85</v>
      </c>
      <c r="N259" s="4">
        <v>179</v>
      </c>
      <c r="O259" s="4">
        <v>773</v>
      </c>
      <c r="P259" s="4">
        <v>2533</v>
      </c>
      <c r="Q259" s="4">
        <v>1181</v>
      </c>
      <c r="R259" s="4">
        <v>2125</v>
      </c>
      <c r="S259" s="4">
        <v>1635</v>
      </c>
      <c r="T259" s="4">
        <v>1622</v>
      </c>
      <c r="U259" s="4">
        <v>367</v>
      </c>
      <c r="V259" s="4">
        <v>384</v>
      </c>
      <c r="W259" s="4">
        <v>1153</v>
      </c>
      <c r="X259" s="4">
        <v>1395</v>
      </c>
      <c r="Y259" s="4">
        <v>702</v>
      </c>
      <c r="Z259" s="4">
        <v>615</v>
      </c>
      <c r="AA259" s="4">
        <v>347</v>
      </c>
      <c r="AB259" s="4">
        <v>763</v>
      </c>
      <c r="AC259" s="4">
        <v>2428</v>
      </c>
      <c r="AD259" s="4">
        <v>172</v>
      </c>
      <c r="AE259" s="4">
        <v>326</v>
      </c>
      <c r="AF259" s="4">
        <v>103</v>
      </c>
      <c r="AG259" s="4">
        <v>886</v>
      </c>
      <c r="AH259" s="4">
        <v>1518</v>
      </c>
      <c r="AI259" s="4">
        <v>784</v>
      </c>
      <c r="AJ259" s="4">
        <v>1077</v>
      </c>
      <c r="AK259" s="4">
        <v>2079</v>
      </c>
      <c r="AL259" s="4">
        <v>782</v>
      </c>
      <c r="AM259" s="4">
        <v>136</v>
      </c>
      <c r="AN259" s="4">
        <v>20</v>
      </c>
      <c r="AO259" s="4">
        <v>2058</v>
      </c>
      <c r="AP259" s="4">
        <v>33</v>
      </c>
      <c r="AQ259" s="4">
        <v>1818</v>
      </c>
      <c r="AR259" s="4">
        <v>1210</v>
      </c>
      <c r="AS259" s="4">
        <v>196</v>
      </c>
      <c r="AT259" s="4">
        <v>2912</v>
      </c>
      <c r="AU259" s="4">
        <v>1157</v>
      </c>
      <c r="AV259" s="4">
        <v>2149</v>
      </c>
      <c r="AW259" s="4">
        <v>1546</v>
      </c>
      <c r="AX259" s="4">
        <v>500</v>
      </c>
      <c r="AY259" s="4">
        <v>816</v>
      </c>
    </row>
    <row r="260" spans="1:51">
      <c r="A260" s="3"/>
    </row>
    <row r="261" spans="1:51">
      <c r="A261" s="3" t="s">
        <v>163</v>
      </c>
      <c r="B261" t="s">
        <v>164</v>
      </c>
      <c r="C261" s="4">
        <v>527</v>
      </c>
      <c r="D261" s="4">
        <v>314</v>
      </c>
      <c r="E261" s="4">
        <v>142</v>
      </c>
      <c r="F261" s="4">
        <v>41</v>
      </c>
      <c r="G261" s="4">
        <v>30</v>
      </c>
      <c r="H261" s="4">
        <v>260</v>
      </c>
      <c r="I261" s="4">
        <v>268</v>
      </c>
      <c r="J261" s="4">
        <v>262</v>
      </c>
      <c r="K261" s="4">
        <v>212</v>
      </c>
      <c r="L261" s="4">
        <v>58</v>
      </c>
      <c r="M261" s="4">
        <v>17</v>
      </c>
      <c r="N261" s="4">
        <v>30</v>
      </c>
      <c r="O261" s="4">
        <v>90</v>
      </c>
      <c r="P261" s="4">
        <v>437</v>
      </c>
      <c r="Q261" s="4">
        <v>200</v>
      </c>
      <c r="R261" s="4">
        <v>327</v>
      </c>
      <c r="S261" s="4">
        <v>252</v>
      </c>
      <c r="T261" s="4">
        <v>269</v>
      </c>
      <c r="U261" s="4">
        <v>72</v>
      </c>
      <c r="V261" s="4">
        <v>50</v>
      </c>
      <c r="W261" s="4">
        <v>115</v>
      </c>
      <c r="X261" s="4">
        <v>290</v>
      </c>
      <c r="Y261" s="4">
        <v>103</v>
      </c>
      <c r="Z261" s="4">
        <v>99</v>
      </c>
      <c r="AA261" s="4">
        <v>53</v>
      </c>
      <c r="AB261" s="4">
        <v>144</v>
      </c>
      <c r="AC261" s="4">
        <v>399</v>
      </c>
      <c r="AD261" s="4">
        <v>31</v>
      </c>
      <c r="AE261" s="4">
        <v>40</v>
      </c>
      <c r="AF261" s="4">
        <v>17</v>
      </c>
      <c r="AG261" s="4">
        <v>114</v>
      </c>
      <c r="AH261" s="4">
        <v>206</v>
      </c>
      <c r="AI261" s="4">
        <v>197</v>
      </c>
      <c r="AJ261" s="4">
        <v>199</v>
      </c>
      <c r="AK261" s="4">
        <v>311</v>
      </c>
      <c r="AL261" s="4">
        <v>81</v>
      </c>
      <c r="AM261" s="4">
        <v>22</v>
      </c>
      <c r="AN261" s="4">
        <v>1</v>
      </c>
      <c r="AO261" s="4">
        <v>381</v>
      </c>
      <c r="AP261" s="4">
        <v>7</v>
      </c>
      <c r="AQ261" s="4">
        <v>339</v>
      </c>
      <c r="AR261" s="4">
        <v>152</v>
      </c>
      <c r="AS261" s="4">
        <v>24</v>
      </c>
      <c r="AT261" s="4">
        <v>483</v>
      </c>
      <c r="AU261" s="4">
        <v>38</v>
      </c>
      <c r="AV261" s="4">
        <v>489</v>
      </c>
      <c r="AW261" s="4">
        <v>271</v>
      </c>
      <c r="AX261" s="4">
        <v>86</v>
      </c>
      <c r="AY261" s="4">
        <v>117</v>
      </c>
    </row>
    <row r="262" spans="1:51">
      <c r="A262" s="3"/>
      <c r="C262" s="11">
        <v>0.16</v>
      </c>
      <c r="D262" s="11">
        <v>0.14000000000000001</v>
      </c>
      <c r="E262" s="11">
        <v>0.18</v>
      </c>
      <c r="F262" s="11">
        <v>0.22</v>
      </c>
      <c r="G262" s="11">
        <v>0.22</v>
      </c>
      <c r="H262" s="11">
        <v>0.17</v>
      </c>
      <c r="I262" s="11">
        <v>0.15</v>
      </c>
      <c r="J262" s="11">
        <v>0.2</v>
      </c>
      <c r="K262" s="11">
        <v>0.11</v>
      </c>
      <c r="L262" s="11">
        <v>0.18</v>
      </c>
      <c r="M262" s="11">
        <v>0.2</v>
      </c>
      <c r="N262" s="11">
        <v>0.17</v>
      </c>
      <c r="O262" s="11">
        <v>0.12</v>
      </c>
      <c r="P262" s="11">
        <v>0.17</v>
      </c>
      <c r="Q262" s="11">
        <v>0.17</v>
      </c>
      <c r="R262" s="11">
        <v>0.15</v>
      </c>
      <c r="S262" s="11">
        <v>0.15</v>
      </c>
      <c r="T262" s="11">
        <v>0.17</v>
      </c>
      <c r="U262" s="11">
        <v>0.2</v>
      </c>
      <c r="V262" s="11">
        <v>0.13</v>
      </c>
      <c r="W262" s="11">
        <v>0.1</v>
      </c>
      <c r="X262" s="11">
        <v>0.21</v>
      </c>
      <c r="Y262" s="11">
        <v>0.15</v>
      </c>
      <c r="Z262" s="11">
        <v>0.16</v>
      </c>
      <c r="AA262" s="11">
        <v>0.15</v>
      </c>
      <c r="AB262" s="11">
        <v>0.19</v>
      </c>
      <c r="AC262" s="11">
        <v>0.16</v>
      </c>
      <c r="AD262" s="11">
        <v>0.18</v>
      </c>
      <c r="AE262" s="11">
        <v>0.12</v>
      </c>
      <c r="AF262" s="11">
        <v>0.17</v>
      </c>
      <c r="AG262" s="11">
        <v>0.13</v>
      </c>
      <c r="AH262" s="11">
        <v>0.14000000000000001</v>
      </c>
      <c r="AI262" s="11">
        <v>0.25</v>
      </c>
      <c r="AJ262" s="11">
        <v>0.19</v>
      </c>
      <c r="AK262" s="11">
        <v>0.15</v>
      </c>
      <c r="AL262" s="11">
        <v>0.1</v>
      </c>
      <c r="AM262" s="11">
        <v>0.16</v>
      </c>
      <c r="AN262" s="11">
        <v>0.05</v>
      </c>
      <c r="AO262" s="11">
        <v>0.18</v>
      </c>
      <c r="AP262" s="11">
        <v>0.2</v>
      </c>
      <c r="AQ262" s="11">
        <v>0.19</v>
      </c>
      <c r="AR262" s="11">
        <v>0.13</v>
      </c>
      <c r="AS262" s="11">
        <v>0.12</v>
      </c>
      <c r="AT262" s="11">
        <v>0.17</v>
      </c>
      <c r="AU262" s="11">
        <v>0.03</v>
      </c>
      <c r="AV262" s="11">
        <v>0.23</v>
      </c>
      <c r="AW262" s="11">
        <v>0.18</v>
      </c>
      <c r="AX262" s="11">
        <v>0.17</v>
      </c>
      <c r="AY262" s="11">
        <v>0.14000000000000001</v>
      </c>
    </row>
    <row r="263" spans="1:51">
      <c r="A263" s="3"/>
      <c r="B263" t="s">
        <v>165</v>
      </c>
      <c r="C263" s="4">
        <v>1301</v>
      </c>
      <c r="D263" s="4">
        <v>883</v>
      </c>
      <c r="E263" s="4">
        <v>280</v>
      </c>
      <c r="F263" s="4">
        <v>86</v>
      </c>
      <c r="G263" s="4">
        <v>52</v>
      </c>
      <c r="H263" s="4">
        <v>610</v>
      </c>
      <c r="I263" s="4">
        <v>691</v>
      </c>
      <c r="J263" s="4">
        <v>535</v>
      </c>
      <c r="K263" s="4">
        <v>732</v>
      </c>
      <c r="L263" s="4">
        <v>148</v>
      </c>
      <c r="M263" s="4">
        <v>30</v>
      </c>
      <c r="N263" s="4">
        <v>66</v>
      </c>
      <c r="O263" s="4">
        <v>282</v>
      </c>
      <c r="P263" s="4">
        <v>1019</v>
      </c>
      <c r="Q263" s="4">
        <v>463</v>
      </c>
      <c r="R263" s="4">
        <v>838</v>
      </c>
      <c r="S263" s="4">
        <v>659</v>
      </c>
      <c r="T263" s="4">
        <v>623</v>
      </c>
      <c r="U263" s="4">
        <v>165</v>
      </c>
      <c r="V263" s="4">
        <v>149</v>
      </c>
      <c r="W263" s="4">
        <v>446</v>
      </c>
      <c r="X263" s="4">
        <v>539</v>
      </c>
      <c r="Y263" s="4">
        <v>293</v>
      </c>
      <c r="Z263" s="4">
        <v>226</v>
      </c>
      <c r="AA263" s="4">
        <v>127</v>
      </c>
      <c r="AB263" s="4">
        <v>297</v>
      </c>
      <c r="AC263" s="4">
        <v>943</v>
      </c>
      <c r="AD263" s="4">
        <v>77</v>
      </c>
      <c r="AE263" s="4">
        <v>146</v>
      </c>
      <c r="AF263" s="4">
        <v>39</v>
      </c>
      <c r="AG263" s="4">
        <v>363</v>
      </c>
      <c r="AH263" s="4">
        <v>625</v>
      </c>
      <c r="AI263" s="4">
        <v>287</v>
      </c>
      <c r="AJ263" s="4">
        <v>366</v>
      </c>
      <c r="AK263" s="4">
        <v>904</v>
      </c>
      <c r="AL263" s="4">
        <v>296</v>
      </c>
      <c r="AM263" s="4">
        <v>63</v>
      </c>
      <c r="AN263" s="4">
        <v>9</v>
      </c>
      <c r="AO263" s="4">
        <v>855</v>
      </c>
      <c r="AP263" s="4">
        <v>8</v>
      </c>
      <c r="AQ263" s="4">
        <v>765</v>
      </c>
      <c r="AR263" s="4">
        <v>468</v>
      </c>
      <c r="AS263" s="4">
        <v>64</v>
      </c>
      <c r="AT263" s="4">
        <v>1190</v>
      </c>
      <c r="AU263" s="4">
        <v>306</v>
      </c>
      <c r="AV263" s="4">
        <v>995</v>
      </c>
      <c r="AW263" s="4">
        <v>654</v>
      </c>
      <c r="AX263" s="4">
        <v>196</v>
      </c>
      <c r="AY263" s="4">
        <v>305</v>
      </c>
    </row>
    <row r="264" spans="1:51">
      <c r="A264" s="3"/>
      <c r="C264" s="11">
        <v>0.39</v>
      </c>
      <c r="D264" s="11">
        <v>0.4</v>
      </c>
      <c r="E264" s="11">
        <v>0.36</v>
      </c>
      <c r="F264" s="11">
        <v>0.45</v>
      </c>
      <c r="G264" s="11">
        <v>0.37</v>
      </c>
      <c r="H264" s="11">
        <v>0.39</v>
      </c>
      <c r="I264" s="11">
        <v>0.39</v>
      </c>
      <c r="J264" s="11">
        <v>0.41</v>
      </c>
      <c r="K264" s="11">
        <v>0.38</v>
      </c>
      <c r="L264" s="11">
        <v>0.46</v>
      </c>
      <c r="M264" s="11">
        <v>0.36</v>
      </c>
      <c r="N264" s="11">
        <v>0.37</v>
      </c>
      <c r="O264" s="11">
        <v>0.36</v>
      </c>
      <c r="P264" s="11">
        <v>0.4</v>
      </c>
      <c r="Q264" s="11">
        <v>0.39</v>
      </c>
      <c r="R264" s="11">
        <v>0.39</v>
      </c>
      <c r="S264" s="11">
        <v>0.4</v>
      </c>
      <c r="T264" s="11">
        <v>0.38</v>
      </c>
      <c r="U264" s="11">
        <v>0.45</v>
      </c>
      <c r="V264" s="11">
        <v>0.39</v>
      </c>
      <c r="W264" s="11">
        <v>0.39</v>
      </c>
      <c r="X264" s="11">
        <v>0.39</v>
      </c>
      <c r="Y264" s="11">
        <v>0.42</v>
      </c>
      <c r="Z264" s="11">
        <v>0.37</v>
      </c>
      <c r="AA264" s="11">
        <v>0.37</v>
      </c>
      <c r="AB264" s="11">
        <v>0.39</v>
      </c>
      <c r="AC264" s="11">
        <v>0.39</v>
      </c>
      <c r="AD264" s="11">
        <v>0.45</v>
      </c>
      <c r="AE264" s="11">
        <v>0.45</v>
      </c>
      <c r="AF264" s="11">
        <v>0.38</v>
      </c>
      <c r="AG264" s="11">
        <v>0.41</v>
      </c>
      <c r="AH264" s="11">
        <v>0.41</v>
      </c>
      <c r="AI264" s="11">
        <v>0.37</v>
      </c>
      <c r="AJ264" s="11">
        <v>0.34</v>
      </c>
      <c r="AK264" s="11">
        <v>0.43</v>
      </c>
      <c r="AL264" s="11">
        <v>0.38</v>
      </c>
      <c r="AM264" s="11">
        <v>0.47</v>
      </c>
      <c r="AN264" s="11">
        <v>0.48</v>
      </c>
      <c r="AO264" s="11">
        <v>0.42</v>
      </c>
      <c r="AP264" s="11">
        <v>0.25</v>
      </c>
      <c r="AQ264" s="11">
        <v>0.42</v>
      </c>
      <c r="AR264" s="11">
        <v>0.39</v>
      </c>
      <c r="AS264" s="11">
        <v>0.32</v>
      </c>
      <c r="AT264" s="11">
        <v>0.41</v>
      </c>
      <c r="AU264" s="11">
        <v>0.26</v>
      </c>
      <c r="AV264" s="11">
        <v>0.46</v>
      </c>
      <c r="AW264" s="11">
        <v>0.42</v>
      </c>
      <c r="AX264" s="11">
        <v>0.39</v>
      </c>
      <c r="AY264" s="11">
        <v>0.37</v>
      </c>
    </row>
    <row r="265" spans="1:51">
      <c r="A265" s="3"/>
      <c r="B265" t="s">
        <v>166</v>
      </c>
      <c r="C265" s="4">
        <v>621</v>
      </c>
      <c r="D265" s="4">
        <v>401</v>
      </c>
      <c r="E265" s="4">
        <v>150</v>
      </c>
      <c r="F265" s="4">
        <v>37</v>
      </c>
      <c r="G265" s="4">
        <v>33</v>
      </c>
      <c r="H265" s="4">
        <v>296</v>
      </c>
      <c r="I265" s="4">
        <v>326</v>
      </c>
      <c r="J265" s="4">
        <v>226</v>
      </c>
      <c r="K265" s="4">
        <v>395</v>
      </c>
      <c r="L265" s="4">
        <v>49</v>
      </c>
      <c r="M265" s="4">
        <v>13</v>
      </c>
      <c r="N265" s="4">
        <v>34</v>
      </c>
      <c r="O265" s="4">
        <v>137</v>
      </c>
      <c r="P265" s="4">
        <v>484</v>
      </c>
      <c r="Q265" s="4">
        <v>213</v>
      </c>
      <c r="R265" s="4">
        <v>408</v>
      </c>
      <c r="S265" s="4">
        <v>298</v>
      </c>
      <c r="T265" s="4">
        <v>311</v>
      </c>
      <c r="U265" s="4">
        <v>70</v>
      </c>
      <c r="V265" s="4">
        <v>93</v>
      </c>
      <c r="W265" s="4">
        <v>213</v>
      </c>
      <c r="X265" s="4">
        <v>243</v>
      </c>
      <c r="Y265" s="4">
        <v>119</v>
      </c>
      <c r="Z265" s="4">
        <v>137</v>
      </c>
      <c r="AA265" s="4">
        <v>68</v>
      </c>
      <c r="AB265" s="4">
        <v>143</v>
      </c>
      <c r="AC265" s="4">
        <v>466</v>
      </c>
      <c r="AD265" s="4">
        <v>28</v>
      </c>
      <c r="AE265" s="4">
        <v>55</v>
      </c>
      <c r="AF265" s="4">
        <v>18</v>
      </c>
      <c r="AG265" s="4">
        <v>185</v>
      </c>
      <c r="AH265" s="4">
        <v>279</v>
      </c>
      <c r="AI265" s="4">
        <v>123</v>
      </c>
      <c r="AJ265" s="4">
        <v>210</v>
      </c>
      <c r="AK265" s="4">
        <v>375</v>
      </c>
      <c r="AL265" s="4">
        <v>172</v>
      </c>
      <c r="AM265" s="4">
        <v>36</v>
      </c>
      <c r="AN265" s="4">
        <v>2</v>
      </c>
      <c r="AO265" s="4">
        <v>341</v>
      </c>
      <c r="AP265" s="4">
        <v>10</v>
      </c>
      <c r="AQ265" s="4">
        <v>290</v>
      </c>
      <c r="AR265" s="4">
        <v>271</v>
      </c>
      <c r="AS265" s="4">
        <v>36</v>
      </c>
      <c r="AT265" s="4">
        <v>538</v>
      </c>
      <c r="AU265" s="4">
        <v>268</v>
      </c>
      <c r="AV265" s="4">
        <v>353</v>
      </c>
      <c r="AW265" s="4">
        <v>258</v>
      </c>
      <c r="AX265" s="4">
        <v>96</v>
      </c>
      <c r="AY265" s="4">
        <v>160</v>
      </c>
    </row>
    <row r="266" spans="1:51">
      <c r="A266" s="3"/>
      <c r="C266" s="11">
        <v>0.19</v>
      </c>
      <c r="D266" s="11">
        <v>0.18</v>
      </c>
      <c r="E266" s="11">
        <v>0.19</v>
      </c>
      <c r="F266" s="11">
        <v>0.19</v>
      </c>
      <c r="G266" s="11">
        <v>0.24</v>
      </c>
      <c r="H266" s="11">
        <v>0.19</v>
      </c>
      <c r="I266" s="11">
        <v>0.19</v>
      </c>
      <c r="J266" s="11">
        <v>0.17</v>
      </c>
      <c r="K266" s="11">
        <v>0.21</v>
      </c>
      <c r="L266" s="11">
        <v>0.15</v>
      </c>
      <c r="M266" s="11">
        <v>0.16</v>
      </c>
      <c r="N266" s="11">
        <v>0.19</v>
      </c>
      <c r="O266" s="11">
        <v>0.18</v>
      </c>
      <c r="P266" s="11">
        <v>0.19</v>
      </c>
      <c r="Q266" s="11">
        <v>0.18</v>
      </c>
      <c r="R266" s="11">
        <v>0.19</v>
      </c>
      <c r="S266" s="11">
        <v>0.18</v>
      </c>
      <c r="T266" s="11">
        <v>0.19</v>
      </c>
      <c r="U266" s="11">
        <v>0.19</v>
      </c>
      <c r="V266" s="11">
        <v>0.24</v>
      </c>
      <c r="W266" s="11">
        <v>0.19</v>
      </c>
      <c r="X266" s="11">
        <v>0.17</v>
      </c>
      <c r="Y266" s="11">
        <v>0.17</v>
      </c>
      <c r="Z266" s="11">
        <v>0.22</v>
      </c>
      <c r="AA266" s="11">
        <v>0.2</v>
      </c>
      <c r="AB266" s="11">
        <v>0.19</v>
      </c>
      <c r="AC266" s="11">
        <v>0.19</v>
      </c>
      <c r="AD266" s="11">
        <v>0.16</v>
      </c>
      <c r="AE266" s="11">
        <v>0.17</v>
      </c>
      <c r="AF266" s="11">
        <v>0.18</v>
      </c>
      <c r="AG266" s="11">
        <v>0.21</v>
      </c>
      <c r="AH266" s="11">
        <v>0.18</v>
      </c>
      <c r="AI266" s="11">
        <v>0.16</v>
      </c>
      <c r="AJ266" s="11">
        <v>0.2</v>
      </c>
      <c r="AK266" s="11">
        <v>0.18</v>
      </c>
      <c r="AL266" s="11">
        <v>0.22</v>
      </c>
      <c r="AM266" s="11">
        <v>0.27</v>
      </c>
      <c r="AN266" s="11">
        <v>0.09</v>
      </c>
      <c r="AO266" s="11">
        <v>0.17</v>
      </c>
      <c r="AP266" s="11">
        <v>0.28999999999999998</v>
      </c>
      <c r="AQ266" s="11">
        <v>0.16</v>
      </c>
      <c r="AR266" s="11">
        <v>0.22</v>
      </c>
      <c r="AS266" s="11">
        <v>0.18</v>
      </c>
      <c r="AT266" s="11">
        <v>0.18</v>
      </c>
      <c r="AU266" s="11">
        <v>0.23</v>
      </c>
      <c r="AV266" s="11">
        <v>0.16</v>
      </c>
      <c r="AW266" s="11">
        <v>0.17</v>
      </c>
      <c r="AX266" s="11">
        <v>0.19</v>
      </c>
      <c r="AY266" s="11">
        <v>0.2</v>
      </c>
    </row>
    <row r="267" spans="1:51">
      <c r="A267" s="3"/>
      <c r="B267" t="s">
        <v>167</v>
      </c>
      <c r="C267" s="4">
        <v>569</v>
      </c>
      <c r="D267" s="4">
        <v>381</v>
      </c>
      <c r="E267" s="4">
        <v>150</v>
      </c>
      <c r="F267" s="4">
        <v>17</v>
      </c>
      <c r="G267" s="4">
        <v>22</v>
      </c>
      <c r="H267" s="4">
        <v>258</v>
      </c>
      <c r="I267" s="4">
        <v>311</v>
      </c>
      <c r="J267" s="4">
        <v>189</v>
      </c>
      <c r="K267" s="4">
        <v>385</v>
      </c>
      <c r="L267" s="4">
        <v>46</v>
      </c>
      <c r="M267" s="4">
        <v>17</v>
      </c>
      <c r="N267" s="4">
        <v>30</v>
      </c>
      <c r="O267" s="4">
        <v>164</v>
      </c>
      <c r="P267" s="4">
        <v>405</v>
      </c>
      <c r="Q267" s="4">
        <v>191</v>
      </c>
      <c r="R267" s="4">
        <v>379</v>
      </c>
      <c r="S267" s="4">
        <v>286</v>
      </c>
      <c r="T267" s="4">
        <v>278</v>
      </c>
      <c r="U267" s="4">
        <v>44</v>
      </c>
      <c r="V267" s="4">
        <v>65</v>
      </c>
      <c r="W267" s="4">
        <v>246</v>
      </c>
      <c r="X267" s="4">
        <v>212</v>
      </c>
      <c r="Y267" s="4">
        <v>123</v>
      </c>
      <c r="Z267" s="4">
        <v>108</v>
      </c>
      <c r="AA267" s="4">
        <v>67</v>
      </c>
      <c r="AB267" s="4">
        <v>121</v>
      </c>
      <c r="AC267" s="4">
        <v>420</v>
      </c>
      <c r="AD267" s="4">
        <v>26</v>
      </c>
      <c r="AE267" s="4">
        <v>53</v>
      </c>
      <c r="AF267" s="4">
        <v>23</v>
      </c>
      <c r="AG267" s="4">
        <v>162</v>
      </c>
      <c r="AH267" s="4">
        <v>260</v>
      </c>
      <c r="AI267" s="4">
        <v>120</v>
      </c>
      <c r="AJ267" s="4">
        <v>186</v>
      </c>
      <c r="AK267" s="4">
        <v>346</v>
      </c>
      <c r="AL267" s="4">
        <v>155</v>
      </c>
      <c r="AM267" s="4">
        <v>7</v>
      </c>
      <c r="AN267" s="4">
        <v>5</v>
      </c>
      <c r="AO267" s="4">
        <v>327</v>
      </c>
      <c r="AP267" s="4">
        <v>7</v>
      </c>
      <c r="AQ267" s="4">
        <v>285</v>
      </c>
      <c r="AR267" s="4">
        <v>216</v>
      </c>
      <c r="AS267" s="4">
        <v>51</v>
      </c>
      <c r="AT267" s="4">
        <v>475</v>
      </c>
      <c r="AU267" s="4">
        <v>348</v>
      </c>
      <c r="AV267" s="4">
        <v>222</v>
      </c>
      <c r="AW267" s="4">
        <v>238</v>
      </c>
      <c r="AX267" s="4">
        <v>76</v>
      </c>
      <c r="AY267" s="4">
        <v>169</v>
      </c>
    </row>
    <row r="268" spans="1:51">
      <c r="A268" s="3"/>
      <c r="C268" s="11">
        <v>0.17</v>
      </c>
      <c r="D268" s="11">
        <v>0.17</v>
      </c>
      <c r="E268" s="11">
        <v>0.19</v>
      </c>
      <c r="F268" s="11">
        <v>0.09</v>
      </c>
      <c r="G268" s="11">
        <v>0.15</v>
      </c>
      <c r="H268" s="11">
        <v>0.17</v>
      </c>
      <c r="I268" s="11">
        <v>0.18</v>
      </c>
      <c r="J268" s="11">
        <v>0.14000000000000001</v>
      </c>
      <c r="K268" s="11">
        <v>0.2</v>
      </c>
      <c r="L268" s="11">
        <v>0.14000000000000001</v>
      </c>
      <c r="M268" s="11">
        <v>0.2</v>
      </c>
      <c r="N268" s="11">
        <v>0.17</v>
      </c>
      <c r="O268" s="11">
        <v>0.21</v>
      </c>
      <c r="P268" s="11">
        <v>0.16</v>
      </c>
      <c r="Q268" s="11">
        <v>0.16</v>
      </c>
      <c r="R268" s="11">
        <v>0.18</v>
      </c>
      <c r="S268" s="11">
        <v>0.18</v>
      </c>
      <c r="T268" s="11">
        <v>0.17</v>
      </c>
      <c r="U268" s="11">
        <v>0.12</v>
      </c>
      <c r="V268" s="11">
        <v>0.17</v>
      </c>
      <c r="W268" s="11">
        <v>0.21</v>
      </c>
      <c r="X268" s="11">
        <v>0.15</v>
      </c>
      <c r="Y268" s="11">
        <v>0.18</v>
      </c>
      <c r="Z268" s="11">
        <v>0.18</v>
      </c>
      <c r="AA268" s="11">
        <v>0.19</v>
      </c>
      <c r="AB268" s="11">
        <v>0.16</v>
      </c>
      <c r="AC268" s="11">
        <v>0.17</v>
      </c>
      <c r="AD268" s="11">
        <v>0.15</v>
      </c>
      <c r="AE268" s="11">
        <v>0.16</v>
      </c>
      <c r="AF268" s="11">
        <v>0.22</v>
      </c>
      <c r="AG268" s="11">
        <v>0.18</v>
      </c>
      <c r="AH268" s="11">
        <v>0.17</v>
      </c>
      <c r="AI268" s="11">
        <v>0.15</v>
      </c>
      <c r="AJ268" s="11">
        <v>0.17</v>
      </c>
      <c r="AK268" s="11">
        <v>0.17</v>
      </c>
      <c r="AL268" s="11">
        <v>0.2</v>
      </c>
      <c r="AM268" s="11">
        <v>0.05</v>
      </c>
      <c r="AN268" s="11">
        <v>0.25</v>
      </c>
      <c r="AO268" s="11">
        <v>0.16</v>
      </c>
      <c r="AP268" s="11">
        <v>0.2</v>
      </c>
      <c r="AQ268" s="11">
        <v>0.16</v>
      </c>
      <c r="AR268" s="11">
        <v>0.18</v>
      </c>
      <c r="AS268" s="11">
        <v>0.26</v>
      </c>
      <c r="AT268" s="11">
        <v>0.16</v>
      </c>
      <c r="AU268" s="11">
        <v>0.3</v>
      </c>
      <c r="AV268" s="11">
        <v>0.1</v>
      </c>
      <c r="AW268" s="11">
        <v>0.15</v>
      </c>
      <c r="AX268" s="11">
        <v>0.15</v>
      </c>
      <c r="AY268" s="11">
        <v>0.21</v>
      </c>
    </row>
    <row r="269" spans="1:51">
      <c r="A269" s="3"/>
      <c r="B269" t="s">
        <v>168</v>
      </c>
      <c r="C269" s="4">
        <v>287</v>
      </c>
      <c r="D269" s="4">
        <v>209</v>
      </c>
      <c r="E269" s="4">
        <v>67</v>
      </c>
      <c r="F269" s="4">
        <v>8</v>
      </c>
      <c r="G269" s="4">
        <v>3</v>
      </c>
      <c r="H269" s="4">
        <v>131</v>
      </c>
      <c r="I269" s="4">
        <v>156</v>
      </c>
      <c r="J269" s="4">
        <v>106</v>
      </c>
      <c r="K269" s="4">
        <v>191</v>
      </c>
      <c r="L269" s="4">
        <v>20</v>
      </c>
      <c r="M269" s="4">
        <v>8</v>
      </c>
      <c r="N269" s="4">
        <v>19</v>
      </c>
      <c r="O269" s="4">
        <v>100</v>
      </c>
      <c r="P269" s="4">
        <v>188</v>
      </c>
      <c r="Q269" s="4">
        <v>114</v>
      </c>
      <c r="R269" s="4">
        <v>174</v>
      </c>
      <c r="S269" s="4">
        <v>140</v>
      </c>
      <c r="T269" s="4">
        <v>141</v>
      </c>
      <c r="U269" s="4">
        <v>16</v>
      </c>
      <c r="V269" s="4">
        <v>27</v>
      </c>
      <c r="W269" s="4">
        <v>133</v>
      </c>
      <c r="X269" s="4">
        <v>111</v>
      </c>
      <c r="Y269" s="4">
        <v>65</v>
      </c>
      <c r="Z269" s="4">
        <v>45</v>
      </c>
      <c r="AA269" s="4">
        <v>32</v>
      </c>
      <c r="AB269" s="4">
        <v>57</v>
      </c>
      <c r="AC269" s="4">
        <v>199</v>
      </c>
      <c r="AD269" s="4">
        <v>10</v>
      </c>
      <c r="AE269" s="4">
        <v>32</v>
      </c>
      <c r="AF269" s="4">
        <v>6</v>
      </c>
      <c r="AG269" s="4">
        <v>63</v>
      </c>
      <c r="AH269" s="4">
        <v>149</v>
      </c>
      <c r="AI269" s="4">
        <v>56</v>
      </c>
      <c r="AJ269" s="4">
        <v>116</v>
      </c>
      <c r="AK269" s="4">
        <v>143</v>
      </c>
      <c r="AL269" s="4">
        <v>77</v>
      </c>
      <c r="AM269" s="4">
        <v>8</v>
      </c>
      <c r="AN269" s="4">
        <v>3</v>
      </c>
      <c r="AO269" s="4">
        <v>154</v>
      </c>
      <c r="AP269" s="4">
        <v>2</v>
      </c>
      <c r="AQ269" s="4">
        <v>140</v>
      </c>
      <c r="AR269" s="4">
        <v>103</v>
      </c>
      <c r="AS269" s="4">
        <v>22</v>
      </c>
      <c r="AT269" s="4">
        <v>227</v>
      </c>
      <c r="AU269" s="4">
        <v>197</v>
      </c>
      <c r="AV269" s="4">
        <v>90</v>
      </c>
      <c r="AW269" s="4">
        <v>126</v>
      </c>
      <c r="AX269" s="4">
        <v>46</v>
      </c>
      <c r="AY269" s="4">
        <v>65</v>
      </c>
    </row>
    <row r="270" spans="1:51">
      <c r="A270" s="3"/>
      <c r="C270" s="11">
        <v>0.09</v>
      </c>
      <c r="D270" s="11">
        <v>0.1</v>
      </c>
      <c r="E270" s="11">
        <v>0.09</v>
      </c>
      <c r="F270" s="11">
        <v>0.04</v>
      </c>
      <c r="G270" s="11">
        <v>0.02</v>
      </c>
      <c r="H270" s="11">
        <v>0.08</v>
      </c>
      <c r="I270" s="11">
        <v>0.09</v>
      </c>
      <c r="J270" s="11">
        <v>0.08</v>
      </c>
      <c r="K270" s="11">
        <v>0.1</v>
      </c>
      <c r="L270" s="11">
        <v>0.06</v>
      </c>
      <c r="M270" s="11">
        <v>0.09</v>
      </c>
      <c r="N270" s="11">
        <v>0.1</v>
      </c>
      <c r="O270" s="11">
        <v>0.13</v>
      </c>
      <c r="P270" s="11">
        <v>7.0000000000000007E-2</v>
      </c>
      <c r="Q270" s="11">
        <v>0.1</v>
      </c>
      <c r="R270" s="11">
        <v>0.08</v>
      </c>
      <c r="S270" s="11">
        <v>0.09</v>
      </c>
      <c r="T270" s="11">
        <v>0.09</v>
      </c>
      <c r="U270" s="11">
        <v>0.04</v>
      </c>
      <c r="V270" s="11">
        <v>7.0000000000000007E-2</v>
      </c>
      <c r="W270" s="11">
        <v>0.12</v>
      </c>
      <c r="X270" s="11">
        <v>0.08</v>
      </c>
      <c r="Y270" s="11">
        <v>0.09</v>
      </c>
      <c r="Z270" s="11">
        <v>7.0000000000000007E-2</v>
      </c>
      <c r="AA270" s="11">
        <v>0.09</v>
      </c>
      <c r="AB270" s="11">
        <v>0.08</v>
      </c>
      <c r="AC270" s="11">
        <v>0.08</v>
      </c>
      <c r="AD270" s="11">
        <v>0.06</v>
      </c>
      <c r="AE270" s="11">
        <v>0.1</v>
      </c>
      <c r="AF270" s="11">
        <v>0.06</v>
      </c>
      <c r="AG270" s="11">
        <v>7.0000000000000007E-2</v>
      </c>
      <c r="AH270" s="11">
        <v>0.1</v>
      </c>
      <c r="AI270" s="11">
        <v>7.0000000000000007E-2</v>
      </c>
      <c r="AJ270" s="11">
        <v>0.11</v>
      </c>
      <c r="AK270" s="11">
        <v>7.0000000000000007E-2</v>
      </c>
      <c r="AL270" s="11">
        <v>0.1</v>
      </c>
      <c r="AM270" s="11">
        <v>0.06</v>
      </c>
      <c r="AN270" s="11">
        <v>0.14000000000000001</v>
      </c>
      <c r="AO270" s="11">
        <v>7.0000000000000007E-2</v>
      </c>
      <c r="AP270" s="11">
        <v>0.05</v>
      </c>
      <c r="AQ270" s="11">
        <v>0.08</v>
      </c>
      <c r="AR270" s="11">
        <v>0.09</v>
      </c>
      <c r="AS270" s="11">
        <v>0.11</v>
      </c>
      <c r="AT270" s="11">
        <v>0.08</v>
      </c>
      <c r="AU270" s="11">
        <v>0.17</v>
      </c>
      <c r="AV270" s="11">
        <v>0.04</v>
      </c>
      <c r="AW270" s="11">
        <v>0.08</v>
      </c>
      <c r="AX270" s="11">
        <v>0.09</v>
      </c>
      <c r="AY270" s="11">
        <v>0.08</v>
      </c>
    </row>
    <row r="271" spans="1:51">
      <c r="A271" s="3"/>
      <c r="B271" t="s">
        <v>169</v>
      </c>
      <c r="C271" s="4">
        <v>1829</v>
      </c>
      <c r="D271" s="4">
        <v>1197</v>
      </c>
      <c r="E271" s="4">
        <v>422</v>
      </c>
      <c r="F271" s="4">
        <v>128</v>
      </c>
      <c r="G271" s="4">
        <v>82</v>
      </c>
      <c r="H271" s="4">
        <v>870</v>
      </c>
      <c r="I271" s="4">
        <v>959</v>
      </c>
      <c r="J271" s="4">
        <v>797</v>
      </c>
      <c r="K271" s="4">
        <v>944</v>
      </c>
      <c r="L271" s="4">
        <v>206</v>
      </c>
      <c r="M271" s="4">
        <v>48</v>
      </c>
      <c r="N271" s="4">
        <v>96</v>
      </c>
      <c r="O271" s="4">
        <v>372</v>
      </c>
      <c r="P271" s="4">
        <v>1456</v>
      </c>
      <c r="Q271" s="4">
        <v>664</v>
      </c>
      <c r="R271" s="4">
        <v>1165</v>
      </c>
      <c r="S271" s="4">
        <v>911</v>
      </c>
      <c r="T271" s="4">
        <v>892</v>
      </c>
      <c r="U271" s="4">
        <v>236</v>
      </c>
      <c r="V271" s="4">
        <v>199</v>
      </c>
      <c r="W271" s="4">
        <v>561</v>
      </c>
      <c r="X271" s="4">
        <v>829</v>
      </c>
      <c r="Y271" s="4">
        <v>396</v>
      </c>
      <c r="Z271" s="4">
        <v>325</v>
      </c>
      <c r="AA271" s="4">
        <v>180</v>
      </c>
      <c r="AB271" s="4">
        <v>441</v>
      </c>
      <c r="AC271" s="4">
        <v>1342</v>
      </c>
      <c r="AD271" s="4">
        <v>108</v>
      </c>
      <c r="AE271" s="4">
        <v>186</v>
      </c>
      <c r="AF271" s="4">
        <v>56</v>
      </c>
      <c r="AG271" s="4">
        <v>477</v>
      </c>
      <c r="AH271" s="4">
        <v>831</v>
      </c>
      <c r="AI271" s="4">
        <v>485</v>
      </c>
      <c r="AJ271" s="4">
        <v>565</v>
      </c>
      <c r="AK271" s="4">
        <v>1216</v>
      </c>
      <c r="AL271" s="4">
        <v>378</v>
      </c>
      <c r="AM271" s="4">
        <v>85</v>
      </c>
      <c r="AN271" s="4">
        <v>10</v>
      </c>
      <c r="AO271" s="4">
        <v>1236</v>
      </c>
      <c r="AP271" s="4">
        <v>15</v>
      </c>
      <c r="AQ271" s="4">
        <v>1104</v>
      </c>
      <c r="AR271" s="4">
        <v>620</v>
      </c>
      <c r="AS271" s="4">
        <v>87</v>
      </c>
      <c r="AT271" s="4">
        <v>1672</v>
      </c>
      <c r="AU271" s="4">
        <v>344</v>
      </c>
      <c r="AV271" s="4">
        <v>1484</v>
      </c>
      <c r="AW271" s="4">
        <v>925</v>
      </c>
      <c r="AX271" s="4">
        <v>282</v>
      </c>
      <c r="AY271" s="4">
        <v>422</v>
      </c>
    </row>
    <row r="272" spans="1:51">
      <c r="A272" s="3"/>
      <c r="C272" s="11">
        <v>0.55000000000000004</v>
      </c>
      <c r="D272" s="11">
        <v>0.55000000000000004</v>
      </c>
      <c r="E272" s="11">
        <v>0.54</v>
      </c>
      <c r="F272" s="11">
        <v>0.67</v>
      </c>
      <c r="G272" s="11">
        <v>0.59</v>
      </c>
      <c r="H272" s="11">
        <v>0.56000000000000005</v>
      </c>
      <c r="I272" s="11">
        <v>0.55000000000000004</v>
      </c>
      <c r="J272" s="11">
        <v>0.6</v>
      </c>
      <c r="K272" s="11">
        <v>0.49</v>
      </c>
      <c r="L272" s="11">
        <v>0.64</v>
      </c>
      <c r="M272" s="11">
        <v>0.56000000000000005</v>
      </c>
      <c r="N272" s="11">
        <v>0.54</v>
      </c>
      <c r="O272" s="11">
        <v>0.48</v>
      </c>
      <c r="P272" s="11">
        <v>0.56999999999999995</v>
      </c>
      <c r="Q272" s="11">
        <v>0.56000000000000005</v>
      </c>
      <c r="R272" s="11">
        <v>0.55000000000000004</v>
      </c>
      <c r="S272" s="11">
        <v>0.56000000000000005</v>
      </c>
      <c r="T272" s="11">
        <v>0.55000000000000004</v>
      </c>
      <c r="U272" s="11">
        <v>0.64</v>
      </c>
      <c r="V272" s="11">
        <v>0.52</v>
      </c>
      <c r="W272" s="11">
        <v>0.49</v>
      </c>
      <c r="X272" s="11">
        <v>0.59</v>
      </c>
      <c r="Y272" s="11">
        <v>0.56000000000000005</v>
      </c>
      <c r="Z272" s="11">
        <v>0.53</v>
      </c>
      <c r="AA272" s="11">
        <v>0.52</v>
      </c>
      <c r="AB272" s="11">
        <v>0.57999999999999996</v>
      </c>
      <c r="AC272" s="11">
        <v>0.55000000000000004</v>
      </c>
      <c r="AD272" s="11">
        <v>0.63</v>
      </c>
      <c r="AE272" s="11">
        <v>0.56999999999999995</v>
      </c>
      <c r="AF272" s="11">
        <v>0.54</v>
      </c>
      <c r="AG272" s="11">
        <v>0.54</v>
      </c>
      <c r="AH272" s="11">
        <v>0.55000000000000004</v>
      </c>
      <c r="AI272" s="11">
        <v>0.62</v>
      </c>
      <c r="AJ272" s="11">
        <v>0.52</v>
      </c>
      <c r="AK272" s="11">
        <v>0.57999999999999996</v>
      </c>
      <c r="AL272" s="11">
        <v>0.48</v>
      </c>
      <c r="AM272" s="11">
        <v>0.63</v>
      </c>
      <c r="AN272" s="11">
        <v>0.53</v>
      </c>
      <c r="AO272" s="11">
        <v>0.6</v>
      </c>
      <c r="AP272" s="11">
        <v>0.45</v>
      </c>
      <c r="AQ272" s="11">
        <v>0.61</v>
      </c>
      <c r="AR272" s="11">
        <v>0.51</v>
      </c>
      <c r="AS272" s="11">
        <v>0.44</v>
      </c>
      <c r="AT272" s="11">
        <v>0.56999999999999995</v>
      </c>
      <c r="AU272" s="11">
        <v>0.3</v>
      </c>
      <c r="AV272" s="11">
        <v>0.69</v>
      </c>
      <c r="AW272" s="11">
        <v>0.6</v>
      </c>
      <c r="AX272" s="11">
        <v>0.56000000000000005</v>
      </c>
      <c r="AY272" s="11">
        <v>0.52</v>
      </c>
    </row>
    <row r="273" spans="1:51">
      <c r="A273" s="3"/>
      <c r="B273" t="s">
        <v>170</v>
      </c>
      <c r="C273" s="4">
        <v>856</v>
      </c>
      <c r="D273" s="4">
        <v>589</v>
      </c>
      <c r="E273" s="4">
        <v>217</v>
      </c>
      <c r="F273" s="4">
        <v>25</v>
      </c>
      <c r="G273" s="4">
        <v>25</v>
      </c>
      <c r="H273" s="4">
        <v>389</v>
      </c>
      <c r="I273" s="4">
        <v>467</v>
      </c>
      <c r="J273" s="4">
        <v>295</v>
      </c>
      <c r="K273" s="4">
        <v>576</v>
      </c>
      <c r="L273" s="4">
        <v>65</v>
      </c>
      <c r="M273" s="4">
        <v>24</v>
      </c>
      <c r="N273" s="4">
        <v>49</v>
      </c>
      <c r="O273" s="4">
        <v>264</v>
      </c>
      <c r="P273" s="4">
        <v>593</v>
      </c>
      <c r="Q273" s="4">
        <v>304</v>
      </c>
      <c r="R273" s="4">
        <v>552</v>
      </c>
      <c r="S273" s="4">
        <v>426</v>
      </c>
      <c r="T273" s="4">
        <v>419</v>
      </c>
      <c r="U273" s="4">
        <v>60</v>
      </c>
      <c r="V273" s="4">
        <v>92</v>
      </c>
      <c r="W273" s="4">
        <v>379</v>
      </c>
      <c r="X273" s="4">
        <v>323</v>
      </c>
      <c r="Y273" s="4">
        <v>188</v>
      </c>
      <c r="Z273" s="4">
        <v>153</v>
      </c>
      <c r="AA273" s="4">
        <v>100</v>
      </c>
      <c r="AB273" s="4">
        <v>178</v>
      </c>
      <c r="AC273" s="4">
        <v>619</v>
      </c>
      <c r="AD273" s="4">
        <v>36</v>
      </c>
      <c r="AE273" s="4">
        <v>84</v>
      </c>
      <c r="AF273" s="4">
        <v>29</v>
      </c>
      <c r="AG273" s="4">
        <v>224</v>
      </c>
      <c r="AH273" s="4">
        <v>409</v>
      </c>
      <c r="AI273" s="4">
        <v>177</v>
      </c>
      <c r="AJ273" s="4">
        <v>302</v>
      </c>
      <c r="AK273" s="4">
        <v>489</v>
      </c>
      <c r="AL273" s="4">
        <v>232</v>
      </c>
      <c r="AM273" s="4">
        <v>14</v>
      </c>
      <c r="AN273" s="4">
        <v>8</v>
      </c>
      <c r="AO273" s="4">
        <v>481</v>
      </c>
      <c r="AP273" s="4">
        <v>9</v>
      </c>
      <c r="AQ273" s="4">
        <v>425</v>
      </c>
      <c r="AR273" s="4">
        <v>319</v>
      </c>
      <c r="AS273" s="4">
        <v>74</v>
      </c>
      <c r="AT273" s="4">
        <v>702</v>
      </c>
      <c r="AU273" s="4">
        <v>545</v>
      </c>
      <c r="AV273" s="4">
        <v>312</v>
      </c>
      <c r="AW273" s="4">
        <v>364</v>
      </c>
      <c r="AX273" s="4">
        <v>122</v>
      </c>
      <c r="AY273" s="4">
        <v>234</v>
      </c>
    </row>
    <row r="274" spans="1:51">
      <c r="A274" s="3"/>
      <c r="C274" s="11">
        <v>0.26</v>
      </c>
      <c r="D274" s="11">
        <v>0.27</v>
      </c>
      <c r="E274" s="11">
        <v>0.28000000000000003</v>
      </c>
      <c r="F274" s="11">
        <v>0.13</v>
      </c>
      <c r="G274" s="11">
        <v>0.17</v>
      </c>
      <c r="H274" s="11">
        <v>0.25</v>
      </c>
      <c r="I274" s="11">
        <v>0.27</v>
      </c>
      <c r="J274" s="11">
        <v>0.22</v>
      </c>
      <c r="K274" s="11">
        <v>0.3</v>
      </c>
      <c r="L274" s="11">
        <v>0.2</v>
      </c>
      <c r="M274" s="11">
        <v>0.28999999999999998</v>
      </c>
      <c r="N274" s="11">
        <v>0.27</v>
      </c>
      <c r="O274" s="11">
        <v>0.34</v>
      </c>
      <c r="P274" s="11">
        <v>0.23</v>
      </c>
      <c r="Q274" s="11">
        <v>0.26</v>
      </c>
      <c r="R274" s="11">
        <v>0.26</v>
      </c>
      <c r="S274" s="11">
        <v>0.26</v>
      </c>
      <c r="T274" s="11">
        <v>0.26</v>
      </c>
      <c r="U274" s="11">
        <v>0.16</v>
      </c>
      <c r="V274" s="11">
        <v>0.24</v>
      </c>
      <c r="W274" s="11">
        <v>0.33</v>
      </c>
      <c r="X274" s="11">
        <v>0.23</v>
      </c>
      <c r="Y274" s="11">
        <v>0.27</v>
      </c>
      <c r="Z274" s="11">
        <v>0.25</v>
      </c>
      <c r="AA274" s="11">
        <v>0.28999999999999998</v>
      </c>
      <c r="AB274" s="11">
        <v>0.23</v>
      </c>
      <c r="AC274" s="11">
        <v>0.25</v>
      </c>
      <c r="AD274" s="11">
        <v>0.21</v>
      </c>
      <c r="AE274" s="11">
        <v>0.26</v>
      </c>
      <c r="AF274" s="11">
        <v>0.28000000000000003</v>
      </c>
      <c r="AG274" s="11">
        <v>0.25</v>
      </c>
      <c r="AH274" s="11">
        <v>0.27</v>
      </c>
      <c r="AI274" s="11">
        <v>0.23</v>
      </c>
      <c r="AJ274" s="11">
        <v>0.28000000000000003</v>
      </c>
      <c r="AK274" s="11">
        <v>0.24</v>
      </c>
      <c r="AL274" s="11">
        <v>0.3</v>
      </c>
      <c r="AM274" s="11">
        <v>0.11</v>
      </c>
      <c r="AN274" s="11">
        <v>0.38</v>
      </c>
      <c r="AO274" s="11">
        <v>0.23</v>
      </c>
      <c r="AP274" s="11">
        <v>0.25</v>
      </c>
      <c r="AQ274" s="11">
        <v>0.23</v>
      </c>
      <c r="AR274" s="11">
        <v>0.26</v>
      </c>
      <c r="AS274" s="11">
        <v>0.37</v>
      </c>
      <c r="AT274" s="11">
        <v>0.24</v>
      </c>
      <c r="AU274" s="11">
        <v>0.47</v>
      </c>
      <c r="AV274" s="11">
        <v>0.15</v>
      </c>
      <c r="AW274" s="11">
        <v>0.24</v>
      </c>
      <c r="AX274" s="11">
        <v>0.24</v>
      </c>
      <c r="AY274" s="11">
        <v>0.28999999999999998</v>
      </c>
    </row>
    <row r="275" spans="1:51">
      <c r="A275" s="3"/>
    </row>
    <row r="276" spans="1:51">
      <c r="A276" s="3"/>
    </row>
    <row r="277" spans="1:51">
      <c r="A277" s="2" t="s">
        <v>171</v>
      </c>
    </row>
    <row r="278" spans="1:51">
      <c r="A278" s="3"/>
    </row>
    <row r="279" spans="1:51" s="10" customFormat="1" ht="29.25" customHeight="1">
      <c r="A279" s="9"/>
      <c r="C279" s="7" t="s">
        <v>39</v>
      </c>
      <c r="D279" s="14" t="s">
        <v>15</v>
      </c>
      <c r="E279" s="15"/>
      <c r="F279" s="15"/>
      <c r="G279" s="15"/>
      <c r="H279" s="14" t="s">
        <v>16</v>
      </c>
      <c r="I279" s="15"/>
      <c r="J279" s="14" t="s">
        <v>17</v>
      </c>
      <c r="K279" s="15"/>
      <c r="L279" s="15"/>
      <c r="M279" s="15"/>
      <c r="N279" s="15"/>
      <c r="O279" s="14" t="s">
        <v>40</v>
      </c>
      <c r="P279" s="15"/>
      <c r="Q279" s="14" t="s">
        <v>19</v>
      </c>
      <c r="R279" s="15"/>
      <c r="S279" s="14" t="s">
        <v>41</v>
      </c>
      <c r="T279" s="15"/>
      <c r="U279" s="14" t="s">
        <v>42</v>
      </c>
      <c r="V279" s="15"/>
      <c r="W279" s="15"/>
      <c r="X279" s="15"/>
      <c r="Y279" s="14" t="s">
        <v>22</v>
      </c>
      <c r="Z279" s="15"/>
      <c r="AA279" s="15"/>
      <c r="AB279" s="15"/>
      <c r="AC279" s="15"/>
      <c r="AD279" s="15"/>
      <c r="AE279" s="15"/>
      <c r="AF279" s="15"/>
      <c r="AG279" s="14" t="s">
        <v>23</v>
      </c>
      <c r="AH279" s="15"/>
      <c r="AI279" s="15"/>
      <c r="AJ279" s="14" t="s">
        <v>24</v>
      </c>
      <c r="AK279" s="15"/>
      <c r="AL279" s="14" t="s">
        <v>25</v>
      </c>
      <c r="AM279" s="15"/>
      <c r="AN279" s="15"/>
      <c r="AO279" s="15"/>
      <c r="AP279" s="15"/>
      <c r="AQ279" s="15"/>
      <c r="AR279" s="15"/>
      <c r="AS279" s="14" t="s">
        <v>26</v>
      </c>
      <c r="AT279" s="15"/>
      <c r="AU279" s="14" t="s">
        <v>43</v>
      </c>
      <c r="AV279" s="15"/>
      <c r="AW279" s="14" t="s">
        <v>44</v>
      </c>
      <c r="AX279" s="15"/>
      <c r="AY279" s="15"/>
    </row>
    <row r="280" spans="1:51" s="7" customFormat="1" ht="32.25" customHeight="1">
      <c r="A280" s="6"/>
      <c r="D280" s="8" t="s">
        <v>45</v>
      </c>
      <c r="E280" s="8" t="s">
        <v>46</v>
      </c>
      <c r="F280" s="8" t="s">
        <v>47</v>
      </c>
      <c r="G280" s="8" t="s">
        <v>48</v>
      </c>
      <c r="H280" s="8" t="s">
        <v>49</v>
      </c>
      <c r="I280" s="8" t="s">
        <v>50</v>
      </c>
      <c r="J280" s="8" t="s">
        <v>51</v>
      </c>
      <c r="K280" s="8" t="s">
        <v>52</v>
      </c>
      <c r="L280" s="8" t="s">
        <v>53</v>
      </c>
      <c r="M280" s="8" t="s">
        <v>54</v>
      </c>
      <c r="N280" s="8" t="s">
        <v>55</v>
      </c>
      <c r="O280" s="8" t="s">
        <v>56</v>
      </c>
      <c r="P280" s="8" t="s">
        <v>57</v>
      </c>
      <c r="Q280" s="8" t="s">
        <v>56</v>
      </c>
      <c r="R280" s="8" t="s">
        <v>57</v>
      </c>
      <c r="S280" s="8" t="s">
        <v>56</v>
      </c>
      <c r="T280" s="8" t="s">
        <v>57</v>
      </c>
      <c r="U280" s="8" t="s">
        <v>58</v>
      </c>
      <c r="V280" s="8" t="s">
        <v>59</v>
      </c>
      <c r="W280" s="8" t="s">
        <v>60</v>
      </c>
      <c r="X280" s="8" t="s">
        <v>61</v>
      </c>
      <c r="Y280" s="8" t="s">
        <v>62</v>
      </c>
      <c r="Z280" s="8" t="s">
        <v>63</v>
      </c>
      <c r="AA280" s="8" t="s">
        <v>64</v>
      </c>
      <c r="AB280" s="8" t="s">
        <v>65</v>
      </c>
      <c r="AC280" s="8" t="s">
        <v>66</v>
      </c>
      <c r="AD280" s="8" t="s">
        <v>67</v>
      </c>
      <c r="AE280" s="8" t="s">
        <v>68</v>
      </c>
      <c r="AF280" s="8" t="s">
        <v>69</v>
      </c>
      <c r="AG280" s="8" t="s">
        <v>70</v>
      </c>
      <c r="AH280" s="8" t="s">
        <v>71</v>
      </c>
      <c r="AI280" s="8" t="s">
        <v>72</v>
      </c>
      <c r="AJ280" s="8" t="s">
        <v>73</v>
      </c>
      <c r="AK280" s="8" t="s">
        <v>74</v>
      </c>
      <c r="AL280" s="8" t="s">
        <v>75</v>
      </c>
      <c r="AM280" s="8" t="s">
        <v>76</v>
      </c>
      <c r="AN280" s="8" t="s">
        <v>77</v>
      </c>
      <c r="AO280" s="8" t="s">
        <v>78</v>
      </c>
      <c r="AP280" s="8" t="s">
        <v>79</v>
      </c>
      <c r="AQ280" s="8" t="s">
        <v>80</v>
      </c>
      <c r="AR280" s="8" t="s">
        <v>81</v>
      </c>
      <c r="AS280" s="8" t="s">
        <v>82</v>
      </c>
      <c r="AT280" s="8" t="s">
        <v>57</v>
      </c>
      <c r="AU280" s="8" t="s">
        <v>56</v>
      </c>
      <c r="AV280" s="8" t="s">
        <v>57</v>
      </c>
      <c r="AW280" s="8" t="s">
        <v>83</v>
      </c>
      <c r="AX280" s="8" t="s">
        <v>84</v>
      </c>
      <c r="AY280" s="8" t="s">
        <v>85</v>
      </c>
    </row>
    <row r="281" spans="1:51">
      <c r="A281" s="3" t="s">
        <v>86</v>
      </c>
      <c r="C281" s="4">
        <v>1829</v>
      </c>
      <c r="D281" s="4">
        <v>1197</v>
      </c>
      <c r="E281" s="4">
        <v>422</v>
      </c>
      <c r="F281" s="4">
        <v>128</v>
      </c>
      <c r="G281" s="4">
        <v>82</v>
      </c>
      <c r="H281" s="4">
        <v>870</v>
      </c>
      <c r="I281" s="4">
        <v>959</v>
      </c>
      <c r="J281" s="4">
        <v>797</v>
      </c>
      <c r="K281" s="4">
        <v>944</v>
      </c>
      <c r="L281" s="4">
        <v>206</v>
      </c>
      <c r="M281" s="4">
        <v>48</v>
      </c>
      <c r="N281" s="4">
        <v>96</v>
      </c>
      <c r="O281" s="4">
        <v>372</v>
      </c>
      <c r="P281" s="4">
        <v>1456</v>
      </c>
      <c r="Q281" s="4">
        <v>664</v>
      </c>
      <c r="R281" s="4">
        <v>1165</v>
      </c>
      <c r="S281" s="4">
        <v>911</v>
      </c>
      <c r="T281" s="4">
        <v>892</v>
      </c>
      <c r="U281" s="4">
        <v>236</v>
      </c>
      <c r="V281" s="4">
        <v>199</v>
      </c>
      <c r="W281" s="4">
        <v>561</v>
      </c>
      <c r="X281" s="4">
        <v>829</v>
      </c>
      <c r="Y281" s="4">
        <v>396</v>
      </c>
      <c r="Z281" s="4">
        <v>325</v>
      </c>
      <c r="AA281" s="4">
        <v>180</v>
      </c>
      <c r="AB281" s="4">
        <v>441</v>
      </c>
      <c r="AC281" s="4">
        <v>1342</v>
      </c>
      <c r="AD281" s="4">
        <v>108</v>
      </c>
      <c r="AE281" s="4">
        <v>186</v>
      </c>
      <c r="AF281" s="4">
        <v>56</v>
      </c>
      <c r="AG281" s="4">
        <v>477</v>
      </c>
      <c r="AH281" s="4">
        <v>831</v>
      </c>
      <c r="AI281" s="4">
        <v>485</v>
      </c>
      <c r="AJ281" s="4">
        <v>565</v>
      </c>
      <c r="AK281" s="4">
        <v>1216</v>
      </c>
      <c r="AL281" s="4">
        <v>378</v>
      </c>
      <c r="AM281" s="4">
        <v>85</v>
      </c>
      <c r="AN281" s="4">
        <v>10</v>
      </c>
      <c r="AO281" s="4">
        <v>1236</v>
      </c>
      <c r="AP281" s="4">
        <v>15</v>
      </c>
      <c r="AQ281" s="4">
        <v>1104</v>
      </c>
      <c r="AR281" s="4">
        <v>620</v>
      </c>
      <c r="AS281" s="4">
        <v>87</v>
      </c>
      <c r="AT281" s="4">
        <v>1672</v>
      </c>
      <c r="AU281" s="4">
        <v>344</v>
      </c>
      <c r="AV281" s="4">
        <v>1484</v>
      </c>
      <c r="AW281" s="4">
        <v>925</v>
      </c>
      <c r="AX281" s="4">
        <v>282</v>
      </c>
      <c r="AY281" s="4">
        <v>422</v>
      </c>
    </row>
    <row r="282" spans="1:51">
      <c r="A282" s="3"/>
    </row>
    <row r="283" spans="1:51">
      <c r="A283" s="3" t="s">
        <v>172</v>
      </c>
      <c r="B283" t="s">
        <v>173</v>
      </c>
      <c r="C283" s="4">
        <v>1257</v>
      </c>
      <c r="D283" s="4">
        <v>836</v>
      </c>
      <c r="E283" s="4">
        <v>266</v>
      </c>
      <c r="F283" s="4">
        <v>88</v>
      </c>
      <c r="G283" s="4">
        <v>66</v>
      </c>
      <c r="H283" s="4">
        <v>604</v>
      </c>
      <c r="I283" s="4">
        <v>653</v>
      </c>
      <c r="J283" s="4">
        <v>553</v>
      </c>
      <c r="K283" s="4">
        <v>608</v>
      </c>
      <c r="L283" s="4">
        <v>178</v>
      </c>
      <c r="M283" s="4">
        <v>40</v>
      </c>
      <c r="N283" s="4">
        <v>77</v>
      </c>
      <c r="O283" s="4">
        <v>228</v>
      </c>
      <c r="P283" s="4">
        <v>1029</v>
      </c>
      <c r="Q283" s="4">
        <v>483</v>
      </c>
      <c r="R283" s="4">
        <v>774</v>
      </c>
      <c r="S283" s="4">
        <v>637</v>
      </c>
      <c r="T283" s="4">
        <v>598</v>
      </c>
      <c r="U283" s="4">
        <v>165</v>
      </c>
      <c r="V283" s="4">
        <v>144</v>
      </c>
      <c r="W283" s="4">
        <v>358</v>
      </c>
      <c r="X283" s="4">
        <v>588</v>
      </c>
      <c r="Y283" s="4">
        <v>273</v>
      </c>
      <c r="Z283" s="4">
        <v>216</v>
      </c>
      <c r="AA283" s="4">
        <v>119</v>
      </c>
      <c r="AB283" s="4">
        <v>309</v>
      </c>
      <c r="AC283" s="4">
        <v>917</v>
      </c>
      <c r="AD283" s="4">
        <v>83</v>
      </c>
      <c r="AE283" s="4">
        <v>136</v>
      </c>
      <c r="AF283" s="4">
        <v>43</v>
      </c>
      <c r="AG283" s="4">
        <v>328</v>
      </c>
      <c r="AH283" s="4">
        <v>566</v>
      </c>
      <c r="AI283" s="4">
        <v>344</v>
      </c>
      <c r="AJ283" s="4">
        <v>383</v>
      </c>
      <c r="AK283" s="4">
        <v>847</v>
      </c>
      <c r="AL283" s="4">
        <v>250</v>
      </c>
      <c r="AM283" s="4">
        <v>46</v>
      </c>
      <c r="AN283" s="4">
        <v>5</v>
      </c>
      <c r="AO283" s="4">
        <v>884</v>
      </c>
      <c r="AP283" s="4">
        <v>9</v>
      </c>
      <c r="AQ283" s="4">
        <v>786</v>
      </c>
      <c r="AR283" s="4">
        <v>407</v>
      </c>
      <c r="AS283" s="4">
        <v>62</v>
      </c>
      <c r="AT283" s="4">
        <v>1156</v>
      </c>
      <c r="AU283" s="4">
        <v>221</v>
      </c>
      <c r="AV283" s="4">
        <v>1036</v>
      </c>
      <c r="AW283" s="4">
        <v>661</v>
      </c>
      <c r="AX283" s="4">
        <v>191</v>
      </c>
      <c r="AY283" s="4">
        <v>280</v>
      </c>
    </row>
    <row r="284" spans="1:51">
      <c r="A284" s="3"/>
      <c r="C284" s="11">
        <v>0.69</v>
      </c>
      <c r="D284" s="11">
        <v>0.7</v>
      </c>
      <c r="E284" s="11">
        <v>0.63</v>
      </c>
      <c r="F284" s="11">
        <v>0.69</v>
      </c>
      <c r="G284" s="11">
        <v>0.8</v>
      </c>
      <c r="H284" s="11">
        <v>0.69</v>
      </c>
      <c r="I284" s="11">
        <v>0.68</v>
      </c>
      <c r="J284" s="11">
        <v>0.69</v>
      </c>
      <c r="K284" s="11">
        <v>0.64</v>
      </c>
      <c r="L284" s="11">
        <v>0.87</v>
      </c>
      <c r="M284" s="11">
        <v>0.84</v>
      </c>
      <c r="N284" s="11">
        <v>0.8</v>
      </c>
      <c r="O284" s="11">
        <v>0.61</v>
      </c>
      <c r="P284" s="11">
        <v>0.71</v>
      </c>
      <c r="Q284" s="11">
        <v>0.73</v>
      </c>
      <c r="R284" s="11">
        <v>0.66</v>
      </c>
      <c r="S284" s="11">
        <v>0.7</v>
      </c>
      <c r="T284" s="11">
        <v>0.67</v>
      </c>
      <c r="U284" s="11">
        <v>0.7</v>
      </c>
      <c r="V284" s="11">
        <v>0.72</v>
      </c>
      <c r="W284" s="11">
        <v>0.64</v>
      </c>
      <c r="X284" s="11">
        <v>0.71</v>
      </c>
      <c r="Y284" s="11">
        <v>0.69</v>
      </c>
      <c r="Z284" s="11">
        <v>0.66</v>
      </c>
      <c r="AA284" s="11">
        <v>0.66</v>
      </c>
      <c r="AB284" s="11">
        <v>0.7</v>
      </c>
      <c r="AC284" s="11">
        <v>0.68</v>
      </c>
      <c r="AD284" s="11">
        <v>0.77</v>
      </c>
      <c r="AE284" s="11">
        <v>0.73</v>
      </c>
      <c r="AF284" s="11">
        <v>0.76</v>
      </c>
      <c r="AG284" s="11">
        <v>0.69</v>
      </c>
      <c r="AH284" s="11">
        <v>0.68</v>
      </c>
      <c r="AI284" s="11">
        <v>0.71</v>
      </c>
      <c r="AJ284" s="11">
        <v>0.68</v>
      </c>
      <c r="AK284" s="11">
        <v>0.7</v>
      </c>
      <c r="AL284" s="11">
        <v>0.66</v>
      </c>
      <c r="AM284" s="11">
        <v>0.54</v>
      </c>
      <c r="AN284" s="11">
        <v>0.52</v>
      </c>
      <c r="AO284" s="11">
        <v>0.71</v>
      </c>
      <c r="AP284" s="11">
        <v>0.56000000000000005</v>
      </c>
      <c r="AQ284" s="11">
        <v>0.71</v>
      </c>
      <c r="AR284" s="11">
        <v>0.66</v>
      </c>
      <c r="AS284" s="11">
        <v>0.71</v>
      </c>
      <c r="AT284" s="11">
        <v>0.69</v>
      </c>
      <c r="AU284" s="11">
        <v>0.64</v>
      </c>
      <c r="AV284" s="11">
        <v>0.7</v>
      </c>
      <c r="AW284" s="11">
        <v>0.71</v>
      </c>
      <c r="AX284" s="11">
        <v>0.68</v>
      </c>
      <c r="AY284" s="11">
        <v>0.66</v>
      </c>
    </row>
    <row r="285" spans="1:51">
      <c r="A285" s="3"/>
      <c r="B285" t="s">
        <v>174</v>
      </c>
      <c r="C285" s="4">
        <v>1063</v>
      </c>
      <c r="D285" s="4">
        <v>676</v>
      </c>
      <c r="E285" s="4">
        <v>251</v>
      </c>
      <c r="F285" s="4">
        <v>88</v>
      </c>
      <c r="G285" s="4">
        <v>47</v>
      </c>
      <c r="H285" s="4">
        <v>498</v>
      </c>
      <c r="I285" s="4">
        <v>565</v>
      </c>
      <c r="J285" s="4">
        <v>521</v>
      </c>
      <c r="K285" s="4">
        <v>493</v>
      </c>
      <c r="L285" s="4">
        <v>111</v>
      </c>
      <c r="M285" s="4">
        <v>21</v>
      </c>
      <c r="N285" s="4">
        <v>46</v>
      </c>
      <c r="O285" s="4">
        <v>199</v>
      </c>
      <c r="P285" s="4">
        <v>864</v>
      </c>
      <c r="Q285" s="4">
        <v>360</v>
      </c>
      <c r="R285" s="4">
        <v>703</v>
      </c>
      <c r="S285" s="4">
        <v>542</v>
      </c>
      <c r="T285" s="4">
        <v>505</v>
      </c>
      <c r="U285" s="4">
        <v>142</v>
      </c>
      <c r="V285" s="4">
        <v>116</v>
      </c>
      <c r="W285" s="4">
        <v>290</v>
      </c>
      <c r="X285" s="4">
        <v>513</v>
      </c>
      <c r="Y285" s="4">
        <v>226</v>
      </c>
      <c r="Z285" s="4">
        <v>196</v>
      </c>
      <c r="AA285" s="4">
        <v>97</v>
      </c>
      <c r="AB285" s="4">
        <v>267</v>
      </c>
      <c r="AC285" s="4">
        <v>786</v>
      </c>
      <c r="AD285" s="4">
        <v>64</v>
      </c>
      <c r="AE285" s="4">
        <v>107</v>
      </c>
      <c r="AF285" s="4">
        <v>34</v>
      </c>
      <c r="AG285" s="4">
        <v>264</v>
      </c>
      <c r="AH285" s="4">
        <v>473</v>
      </c>
      <c r="AI285" s="4">
        <v>307</v>
      </c>
      <c r="AJ285" s="4">
        <v>332</v>
      </c>
      <c r="AK285" s="4">
        <v>707</v>
      </c>
      <c r="AL285" s="4">
        <v>200</v>
      </c>
      <c r="AM285" s="4">
        <v>44</v>
      </c>
      <c r="AN285" s="4">
        <v>9</v>
      </c>
      <c r="AO285" s="4">
        <v>745</v>
      </c>
      <c r="AP285" s="4">
        <v>8</v>
      </c>
      <c r="AQ285" s="4">
        <v>672</v>
      </c>
      <c r="AR285" s="4">
        <v>335</v>
      </c>
      <c r="AS285" s="4">
        <v>52</v>
      </c>
      <c r="AT285" s="4">
        <v>972</v>
      </c>
      <c r="AU285" s="4">
        <v>141</v>
      </c>
      <c r="AV285" s="4">
        <v>923</v>
      </c>
      <c r="AW285" s="4">
        <v>545</v>
      </c>
      <c r="AX285" s="4">
        <v>168</v>
      </c>
      <c r="AY285" s="4">
        <v>246</v>
      </c>
    </row>
    <row r="286" spans="1:51">
      <c r="A286" s="3"/>
      <c r="C286" s="11">
        <v>0.57999999999999996</v>
      </c>
      <c r="D286" s="11">
        <v>0.56000000000000005</v>
      </c>
      <c r="E286" s="11">
        <v>0.6</v>
      </c>
      <c r="F286" s="11">
        <v>0.69</v>
      </c>
      <c r="G286" s="11">
        <v>0.56999999999999995</v>
      </c>
      <c r="H286" s="11">
        <v>0.56999999999999995</v>
      </c>
      <c r="I286" s="11">
        <v>0.59</v>
      </c>
      <c r="J286" s="11">
        <v>0.65</v>
      </c>
      <c r="K286" s="11">
        <v>0.52</v>
      </c>
      <c r="L286" s="11">
        <v>0.54</v>
      </c>
      <c r="M286" s="11">
        <v>0.44</v>
      </c>
      <c r="N286" s="11">
        <v>0.48</v>
      </c>
      <c r="O286" s="11">
        <v>0.53</v>
      </c>
      <c r="P286" s="11">
        <v>0.59</v>
      </c>
      <c r="Q286" s="11">
        <v>0.54</v>
      </c>
      <c r="R286" s="11">
        <v>0.6</v>
      </c>
      <c r="S286" s="11">
        <v>0.6</v>
      </c>
      <c r="T286" s="11">
        <v>0.56999999999999995</v>
      </c>
      <c r="U286" s="11">
        <v>0.6</v>
      </c>
      <c r="V286" s="11">
        <v>0.59</v>
      </c>
      <c r="W286" s="11">
        <v>0.52</v>
      </c>
      <c r="X286" s="11">
        <v>0.62</v>
      </c>
      <c r="Y286" s="11">
        <v>0.56999999999999995</v>
      </c>
      <c r="Z286" s="11">
        <v>0.6</v>
      </c>
      <c r="AA286" s="11">
        <v>0.54</v>
      </c>
      <c r="AB286" s="11">
        <v>0.61</v>
      </c>
      <c r="AC286" s="11">
        <v>0.59</v>
      </c>
      <c r="AD286" s="11">
        <v>0.59</v>
      </c>
      <c r="AE286" s="11">
        <v>0.56999999999999995</v>
      </c>
      <c r="AF286" s="11">
        <v>0.61</v>
      </c>
      <c r="AG286" s="11">
        <v>0.55000000000000004</v>
      </c>
      <c r="AH286" s="11">
        <v>0.56999999999999995</v>
      </c>
      <c r="AI286" s="11">
        <v>0.63</v>
      </c>
      <c r="AJ286" s="11">
        <v>0.59</v>
      </c>
      <c r="AK286" s="11">
        <v>0.57999999999999996</v>
      </c>
      <c r="AL286" s="11">
        <v>0.53</v>
      </c>
      <c r="AM286" s="11">
        <v>0.52</v>
      </c>
      <c r="AN286" s="11">
        <v>0.91</v>
      </c>
      <c r="AO286" s="11">
        <v>0.6</v>
      </c>
      <c r="AP286" s="11">
        <v>0.53</v>
      </c>
      <c r="AQ286" s="11">
        <v>0.61</v>
      </c>
      <c r="AR286" s="11">
        <v>0.54</v>
      </c>
      <c r="AS286" s="11">
        <v>0.6</v>
      </c>
      <c r="AT286" s="11">
        <v>0.57999999999999996</v>
      </c>
      <c r="AU286" s="11">
        <v>0.41</v>
      </c>
      <c r="AV286" s="11">
        <v>0.62</v>
      </c>
      <c r="AW286" s="11">
        <v>0.59</v>
      </c>
      <c r="AX286" s="11">
        <v>0.6</v>
      </c>
      <c r="AY286" s="11">
        <v>0.57999999999999996</v>
      </c>
    </row>
    <row r="287" spans="1:51">
      <c r="A287" s="3"/>
      <c r="B287" t="s">
        <v>175</v>
      </c>
      <c r="C287" s="4">
        <v>1045</v>
      </c>
      <c r="D287" s="4">
        <v>729</v>
      </c>
      <c r="E287" s="4">
        <v>240</v>
      </c>
      <c r="F287" s="4">
        <v>47</v>
      </c>
      <c r="G287" s="4">
        <v>28</v>
      </c>
      <c r="H287" s="4">
        <v>392</v>
      </c>
      <c r="I287" s="4">
        <v>653</v>
      </c>
      <c r="J287" s="4">
        <v>485</v>
      </c>
      <c r="K287" s="4">
        <v>526</v>
      </c>
      <c r="L287" s="4">
        <v>114</v>
      </c>
      <c r="M287" s="4">
        <v>31</v>
      </c>
      <c r="N287" s="4">
        <v>44</v>
      </c>
      <c r="O287" s="4">
        <v>273</v>
      </c>
      <c r="P287" s="4">
        <v>772</v>
      </c>
      <c r="Q287" s="4">
        <v>382</v>
      </c>
      <c r="R287" s="4">
        <v>663</v>
      </c>
      <c r="S287" s="4">
        <v>517</v>
      </c>
      <c r="T287" s="4">
        <v>517</v>
      </c>
      <c r="U287" s="4">
        <v>93</v>
      </c>
      <c r="V287" s="4">
        <v>104</v>
      </c>
      <c r="W287" s="4">
        <v>346</v>
      </c>
      <c r="X287" s="4">
        <v>501</v>
      </c>
      <c r="Y287" s="4">
        <v>220</v>
      </c>
      <c r="Z287" s="4">
        <v>191</v>
      </c>
      <c r="AA287" s="4">
        <v>107</v>
      </c>
      <c r="AB287" s="4">
        <v>261</v>
      </c>
      <c r="AC287" s="4">
        <v>779</v>
      </c>
      <c r="AD287" s="4">
        <v>57</v>
      </c>
      <c r="AE287" s="4">
        <v>101</v>
      </c>
      <c r="AF287" s="4">
        <v>29</v>
      </c>
      <c r="AG287" s="4">
        <v>254</v>
      </c>
      <c r="AH287" s="4">
        <v>476</v>
      </c>
      <c r="AI287" s="4">
        <v>290</v>
      </c>
      <c r="AJ287" s="4">
        <v>305</v>
      </c>
      <c r="AK287" s="4">
        <v>707</v>
      </c>
      <c r="AL287" s="4">
        <v>242</v>
      </c>
      <c r="AM287" s="4">
        <v>38</v>
      </c>
      <c r="AN287" s="4">
        <v>7</v>
      </c>
      <c r="AO287" s="4">
        <v>688</v>
      </c>
      <c r="AP287" s="4">
        <v>6</v>
      </c>
      <c r="AQ287" s="4">
        <v>619</v>
      </c>
      <c r="AR287" s="4">
        <v>361</v>
      </c>
      <c r="AS287" s="4">
        <v>41</v>
      </c>
      <c r="AT287" s="4">
        <v>962</v>
      </c>
      <c r="AU287" s="4">
        <v>181</v>
      </c>
      <c r="AV287" s="4">
        <v>864</v>
      </c>
      <c r="AW287" s="4">
        <v>507</v>
      </c>
      <c r="AX287" s="4">
        <v>187</v>
      </c>
      <c r="AY287" s="4">
        <v>243</v>
      </c>
    </row>
    <row r="288" spans="1:51">
      <c r="A288" s="3"/>
      <c r="C288" s="11">
        <v>0.56999999999999995</v>
      </c>
      <c r="D288" s="11">
        <v>0.61</v>
      </c>
      <c r="E288" s="11">
        <v>0.56999999999999995</v>
      </c>
      <c r="F288" s="11">
        <v>0.37</v>
      </c>
      <c r="G288" s="11">
        <v>0.35</v>
      </c>
      <c r="H288" s="11">
        <v>0.45</v>
      </c>
      <c r="I288" s="11">
        <v>0.68</v>
      </c>
      <c r="J288" s="11">
        <v>0.61</v>
      </c>
      <c r="K288" s="11">
        <v>0.56000000000000005</v>
      </c>
      <c r="L288" s="11">
        <v>0.55000000000000004</v>
      </c>
      <c r="M288" s="11">
        <v>0.64</v>
      </c>
      <c r="N288" s="11">
        <v>0.46</v>
      </c>
      <c r="O288" s="11">
        <v>0.73</v>
      </c>
      <c r="P288" s="11">
        <v>0.53</v>
      </c>
      <c r="Q288" s="11">
        <v>0.57999999999999996</v>
      </c>
      <c r="R288" s="11">
        <v>0.56999999999999995</v>
      </c>
      <c r="S288" s="11">
        <v>0.56999999999999995</v>
      </c>
      <c r="T288" s="11">
        <v>0.57999999999999996</v>
      </c>
      <c r="U288" s="11">
        <v>0.39</v>
      </c>
      <c r="V288" s="11">
        <v>0.52</v>
      </c>
      <c r="W288" s="11">
        <v>0.62</v>
      </c>
      <c r="X288" s="11">
        <v>0.6</v>
      </c>
      <c r="Y288" s="11">
        <v>0.56000000000000005</v>
      </c>
      <c r="Z288" s="11">
        <v>0.59</v>
      </c>
      <c r="AA288" s="11">
        <v>0.6</v>
      </c>
      <c r="AB288" s="11">
        <v>0.59</v>
      </c>
      <c r="AC288" s="11">
        <v>0.57999999999999996</v>
      </c>
      <c r="AD288" s="11">
        <v>0.53</v>
      </c>
      <c r="AE288" s="11">
        <v>0.54</v>
      </c>
      <c r="AF288" s="11">
        <v>0.51</v>
      </c>
      <c r="AG288" s="11">
        <v>0.53</v>
      </c>
      <c r="AH288" s="11">
        <v>0.56999999999999995</v>
      </c>
      <c r="AI288" s="11">
        <v>0.6</v>
      </c>
      <c r="AJ288" s="11">
        <v>0.54</v>
      </c>
      <c r="AK288" s="11">
        <v>0.57999999999999996</v>
      </c>
      <c r="AL288" s="11">
        <v>0.64</v>
      </c>
      <c r="AM288" s="11">
        <v>0.45</v>
      </c>
      <c r="AN288" s="11">
        <v>0.66</v>
      </c>
      <c r="AO288" s="11">
        <v>0.56000000000000005</v>
      </c>
      <c r="AP288" s="11">
        <v>0.38</v>
      </c>
      <c r="AQ288" s="11">
        <v>0.56000000000000005</v>
      </c>
      <c r="AR288" s="11">
        <v>0.57999999999999996</v>
      </c>
      <c r="AS288" s="11">
        <v>0.47</v>
      </c>
      <c r="AT288" s="11">
        <v>0.57999999999999996</v>
      </c>
      <c r="AU288" s="11">
        <v>0.53</v>
      </c>
      <c r="AV288" s="11">
        <v>0.57999999999999996</v>
      </c>
      <c r="AW288" s="11">
        <v>0.55000000000000004</v>
      </c>
      <c r="AX288" s="11">
        <v>0.66</v>
      </c>
      <c r="AY288" s="11">
        <v>0.57999999999999996</v>
      </c>
    </row>
    <row r="289" spans="1:51">
      <c r="A289" s="3"/>
      <c r="B289" t="s">
        <v>176</v>
      </c>
      <c r="C289" s="4">
        <v>825</v>
      </c>
      <c r="D289" s="4">
        <v>540</v>
      </c>
      <c r="E289" s="4">
        <v>188</v>
      </c>
      <c r="F289" s="4">
        <v>58</v>
      </c>
      <c r="G289" s="4">
        <v>40</v>
      </c>
      <c r="H289" s="4">
        <v>370</v>
      </c>
      <c r="I289" s="4">
        <v>456</v>
      </c>
      <c r="J289" s="4">
        <v>399</v>
      </c>
      <c r="K289" s="4">
        <v>371</v>
      </c>
      <c r="L289" s="4">
        <v>108</v>
      </c>
      <c r="M289" s="4">
        <v>22</v>
      </c>
      <c r="N289" s="4">
        <v>43</v>
      </c>
      <c r="O289" s="4">
        <v>176</v>
      </c>
      <c r="P289" s="4">
        <v>649</v>
      </c>
      <c r="Q289" s="4">
        <v>317</v>
      </c>
      <c r="R289" s="4">
        <v>508</v>
      </c>
      <c r="S289" s="4">
        <v>417</v>
      </c>
      <c r="T289" s="4">
        <v>397</v>
      </c>
      <c r="U289" s="4">
        <v>105</v>
      </c>
      <c r="V289" s="4">
        <v>84</v>
      </c>
      <c r="W289" s="4">
        <v>229</v>
      </c>
      <c r="X289" s="4">
        <v>407</v>
      </c>
      <c r="Y289" s="4">
        <v>197</v>
      </c>
      <c r="Z289" s="4">
        <v>146</v>
      </c>
      <c r="AA289" s="4">
        <v>85</v>
      </c>
      <c r="AB289" s="4">
        <v>205</v>
      </c>
      <c r="AC289" s="4">
        <v>633</v>
      </c>
      <c r="AD289" s="4">
        <v>47</v>
      </c>
      <c r="AE289" s="4">
        <v>74</v>
      </c>
      <c r="AF289" s="4">
        <v>23</v>
      </c>
      <c r="AG289" s="4">
        <v>190</v>
      </c>
      <c r="AH289" s="4">
        <v>376</v>
      </c>
      <c r="AI289" s="4">
        <v>251</v>
      </c>
      <c r="AJ289" s="4">
        <v>276</v>
      </c>
      <c r="AK289" s="4">
        <v>536</v>
      </c>
      <c r="AL289" s="4">
        <v>156</v>
      </c>
      <c r="AM289" s="4">
        <v>35</v>
      </c>
      <c r="AN289" s="4">
        <v>5</v>
      </c>
      <c r="AO289" s="4">
        <v>588</v>
      </c>
      <c r="AP289" s="4">
        <v>6</v>
      </c>
      <c r="AQ289" s="4">
        <v>528</v>
      </c>
      <c r="AR289" s="4">
        <v>262</v>
      </c>
      <c r="AS289" s="4">
        <v>48</v>
      </c>
      <c r="AT289" s="4">
        <v>756</v>
      </c>
      <c r="AU289" s="4">
        <v>105</v>
      </c>
      <c r="AV289" s="4">
        <v>720</v>
      </c>
      <c r="AW289" s="4">
        <v>444</v>
      </c>
      <c r="AX289" s="4">
        <v>131</v>
      </c>
      <c r="AY289" s="4">
        <v>180</v>
      </c>
    </row>
    <row r="290" spans="1:51">
      <c r="A290" s="3"/>
      <c r="C290" s="11">
        <v>0.45</v>
      </c>
      <c r="D290" s="11">
        <v>0.45</v>
      </c>
      <c r="E290" s="11">
        <v>0.44</v>
      </c>
      <c r="F290" s="11">
        <v>0.45</v>
      </c>
      <c r="G290" s="11">
        <v>0.49</v>
      </c>
      <c r="H290" s="11">
        <v>0.43</v>
      </c>
      <c r="I290" s="11">
        <v>0.48</v>
      </c>
      <c r="J290" s="11">
        <v>0.5</v>
      </c>
      <c r="K290" s="11">
        <v>0.39</v>
      </c>
      <c r="L290" s="11">
        <v>0.53</v>
      </c>
      <c r="M290" s="11">
        <v>0.46</v>
      </c>
      <c r="N290" s="11">
        <v>0.45</v>
      </c>
      <c r="O290" s="11">
        <v>0.47</v>
      </c>
      <c r="P290" s="11">
        <v>0.45</v>
      </c>
      <c r="Q290" s="11">
        <v>0.48</v>
      </c>
      <c r="R290" s="11">
        <v>0.44</v>
      </c>
      <c r="S290" s="11">
        <v>0.46</v>
      </c>
      <c r="T290" s="11">
        <v>0.45</v>
      </c>
      <c r="U290" s="11">
        <v>0.44</v>
      </c>
      <c r="V290" s="11">
        <v>0.42</v>
      </c>
      <c r="W290" s="11">
        <v>0.41</v>
      </c>
      <c r="X290" s="11">
        <v>0.49</v>
      </c>
      <c r="Y290" s="11">
        <v>0.5</v>
      </c>
      <c r="Z290" s="11">
        <v>0.45</v>
      </c>
      <c r="AA290" s="11">
        <v>0.47</v>
      </c>
      <c r="AB290" s="11">
        <v>0.46</v>
      </c>
      <c r="AC290" s="11">
        <v>0.47</v>
      </c>
      <c r="AD290" s="11">
        <v>0.44</v>
      </c>
      <c r="AE290" s="11">
        <v>0.4</v>
      </c>
      <c r="AF290" s="11">
        <v>0.41</v>
      </c>
      <c r="AG290" s="11">
        <v>0.4</v>
      </c>
      <c r="AH290" s="11">
        <v>0.45</v>
      </c>
      <c r="AI290" s="11">
        <v>0.52</v>
      </c>
      <c r="AJ290" s="11">
        <v>0.49</v>
      </c>
      <c r="AK290" s="11">
        <v>0.44</v>
      </c>
      <c r="AL290" s="11">
        <v>0.41</v>
      </c>
      <c r="AM290" s="11">
        <v>0.41</v>
      </c>
      <c r="AN290" s="11">
        <v>0.48</v>
      </c>
      <c r="AO290" s="11">
        <v>0.48</v>
      </c>
      <c r="AP290" s="11">
        <v>0.42</v>
      </c>
      <c r="AQ290" s="11">
        <v>0.48</v>
      </c>
      <c r="AR290" s="11">
        <v>0.42</v>
      </c>
      <c r="AS290" s="11">
        <v>0.55000000000000004</v>
      </c>
      <c r="AT290" s="11">
        <v>0.45</v>
      </c>
      <c r="AU290" s="11">
        <v>0.31</v>
      </c>
      <c r="AV290" s="11">
        <v>0.49</v>
      </c>
      <c r="AW290" s="11">
        <v>0.48</v>
      </c>
      <c r="AX290" s="11">
        <v>0.46</v>
      </c>
      <c r="AY290" s="11">
        <v>0.43</v>
      </c>
    </row>
    <row r="291" spans="1:51">
      <c r="A291" s="3"/>
      <c r="B291" t="s">
        <v>177</v>
      </c>
      <c r="C291" s="4">
        <v>758</v>
      </c>
      <c r="D291" s="4">
        <v>423</v>
      </c>
      <c r="E291" s="4">
        <v>192</v>
      </c>
      <c r="F291" s="4">
        <v>93</v>
      </c>
      <c r="G291" s="4">
        <v>50</v>
      </c>
      <c r="H291" s="4">
        <v>383</v>
      </c>
      <c r="I291" s="4">
        <v>374</v>
      </c>
      <c r="J291" s="4">
        <v>307</v>
      </c>
      <c r="K291" s="4">
        <v>383</v>
      </c>
      <c r="L291" s="4">
        <v>89</v>
      </c>
      <c r="M291" s="4">
        <v>11</v>
      </c>
      <c r="N291" s="4">
        <v>42</v>
      </c>
      <c r="O291" s="4">
        <v>110</v>
      </c>
      <c r="P291" s="4">
        <v>648</v>
      </c>
      <c r="Q291" s="4">
        <v>238</v>
      </c>
      <c r="R291" s="4">
        <v>519</v>
      </c>
      <c r="S291" s="4">
        <v>356</v>
      </c>
      <c r="T291" s="4">
        <v>386</v>
      </c>
      <c r="U291" s="4">
        <v>135</v>
      </c>
      <c r="V291" s="4">
        <v>112</v>
      </c>
      <c r="W291" s="4">
        <v>226</v>
      </c>
      <c r="X291" s="4">
        <v>284</v>
      </c>
      <c r="Y291" s="4">
        <v>159</v>
      </c>
      <c r="Z291" s="4">
        <v>131</v>
      </c>
      <c r="AA291" s="4">
        <v>68</v>
      </c>
      <c r="AB291" s="4">
        <v>211</v>
      </c>
      <c r="AC291" s="4">
        <v>569</v>
      </c>
      <c r="AD291" s="4">
        <v>43</v>
      </c>
      <c r="AE291" s="4">
        <v>74</v>
      </c>
      <c r="AF291" s="4">
        <v>14</v>
      </c>
      <c r="AG291" s="4">
        <v>244</v>
      </c>
      <c r="AH291" s="4">
        <v>356</v>
      </c>
      <c r="AI291" s="4">
        <v>147</v>
      </c>
      <c r="AJ291" s="4">
        <v>211</v>
      </c>
      <c r="AK291" s="4">
        <v>532</v>
      </c>
      <c r="AL291" s="4">
        <v>159</v>
      </c>
      <c r="AM291" s="4">
        <v>47</v>
      </c>
      <c r="AN291" s="4">
        <v>4</v>
      </c>
      <c r="AO291" s="4">
        <v>506</v>
      </c>
      <c r="AP291" s="4">
        <v>4</v>
      </c>
      <c r="AQ291" s="4">
        <v>461</v>
      </c>
      <c r="AR291" s="4">
        <v>259</v>
      </c>
      <c r="AS291" s="4">
        <v>46</v>
      </c>
      <c r="AT291" s="4">
        <v>686</v>
      </c>
      <c r="AU291" s="4">
        <v>107</v>
      </c>
      <c r="AV291" s="4">
        <v>650</v>
      </c>
      <c r="AW291" s="4">
        <v>372</v>
      </c>
      <c r="AX291" s="4">
        <v>120</v>
      </c>
      <c r="AY291" s="4">
        <v>178</v>
      </c>
    </row>
    <row r="292" spans="1:51">
      <c r="A292" s="3"/>
      <c r="C292" s="11">
        <v>0.41</v>
      </c>
      <c r="D292" s="11">
        <v>0.35</v>
      </c>
      <c r="E292" s="11">
        <v>0.45</v>
      </c>
      <c r="F292" s="11">
        <v>0.73</v>
      </c>
      <c r="G292" s="11">
        <v>0.61</v>
      </c>
      <c r="H292" s="11">
        <v>0.44</v>
      </c>
      <c r="I292" s="11">
        <v>0.39</v>
      </c>
      <c r="J292" s="11">
        <v>0.39</v>
      </c>
      <c r="K292" s="11">
        <v>0.41</v>
      </c>
      <c r="L292" s="11">
        <v>0.43</v>
      </c>
      <c r="M292" s="11">
        <v>0.24</v>
      </c>
      <c r="N292" s="11">
        <v>0.44</v>
      </c>
      <c r="O292" s="11">
        <v>0.28999999999999998</v>
      </c>
      <c r="P292" s="11">
        <v>0.44</v>
      </c>
      <c r="Q292" s="11">
        <v>0.36</v>
      </c>
      <c r="R292" s="11">
        <v>0.45</v>
      </c>
      <c r="S292" s="11">
        <v>0.39</v>
      </c>
      <c r="T292" s="11">
        <v>0.43</v>
      </c>
      <c r="U292" s="11">
        <v>0.56999999999999995</v>
      </c>
      <c r="V292" s="11">
        <v>0.56000000000000005</v>
      </c>
      <c r="W292" s="11">
        <v>0.4</v>
      </c>
      <c r="X292" s="11">
        <v>0.34</v>
      </c>
      <c r="Y292" s="11">
        <v>0.4</v>
      </c>
      <c r="Z292" s="11">
        <v>0.4</v>
      </c>
      <c r="AA292" s="11">
        <v>0.38</v>
      </c>
      <c r="AB292" s="11">
        <v>0.48</v>
      </c>
      <c r="AC292" s="11">
        <v>0.42</v>
      </c>
      <c r="AD292" s="11">
        <v>0.4</v>
      </c>
      <c r="AE292" s="11">
        <v>0.4</v>
      </c>
      <c r="AF292" s="11">
        <v>0.25</v>
      </c>
      <c r="AG292" s="11">
        <v>0.51</v>
      </c>
      <c r="AH292" s="11">
        <v>0.43</v>
      </c>
      <c r="AI292" s="11">
        <v>0.3</v>
      </c>
      <c r="AJ292" s="11">
        <v>0.37</v>
      </c>
      <c r="AK292" s="11">
        <v>0.44</v>
      </c>
      <c r="AL292" s="11">
        <v>0.42</v>
      </c>
      <c r="AM292" s="11">
        <v>0.56000000000000005</v>
      </c>
      <c r="AN292" s="11">
        <v>0.38</v>
      </c>
      <c r="AO292" s="11">
        <v>0.41</v>
      </c>
      <c r="AP292" s="11">
        <v>0.26</v>
      </c>
      <c r="AQ292" s="11">
        <v>0.42</v>
      </c>
      <c r="AR292" s="11">
        <v>0.42</v>
      </c>
      <c r="AS292" s="11">
        <v>0.52</v>
      </c>
      <c r="AT292" s="11">
        <v>0.41</v>
      </c>
      <c r="AU292" s="11">
        <v>0.31</v>
      </c>
      <c r="AV292" s="11">
        <v>0.44</v>
      </c>
      <c r="AW292" s="11">
        <v>0.4</v>
      </c>
      <c r="AX292" s="11">
        <v>0.42</v>
      </c>
      <c r="AY292" s="11">
        <v>0.42</v>
      </c>
    </row>
    <row r="293" spans="1:51">
      <c r="A293" s="3"/>
      <c r="B293" t="s">
        <v>178</v>
      </c>
      <c r="C293" s="4">
        <v>607</v>
      </c>
      <c r="D293" s="4">
        <v>459</v>
      </c>
      <c r="E293" s="4">
        <v>120</v>
      </c>
      <c r="F293" s="4">
        <v>14</v>
      </c>
      <c r="G293" s="4">
        <v>14</v>
      </c>
      <c r="H293" s="4">
        <v>289</v>
      </c>
      <c r="I293" s="4">
        <v>318</v>
      </c>
      <c r="J293" s="4">
        <v>245</v>
      </c>
      <c r="K293" s="4">
        <v>338</v>
      </c>
      <c r="L293" s="4">
        <v>60</v>
      </c>
      <c r="M293" s="4">
        <v>18</v>
      </c>
      <c r="N293" s="4">
        <v>27</v>
      </c>
      <c r="O293" s="4">
        <v>133</v>
      </c>
      <c r="P293" s="4">
        <v>474</v>
      </c>
      <c r="Q293" s="4">
        <v>245</v>
      </c>
      <c r="R293" s="4">
        <v>362</v>
      </c>
      <c r="S293" s="4">
        <v>336</v>
      </c>
      <c r="T293" s="4">
        <v>268</v>
      </c>
      <c r="U293" s="4">
        <v>65</v>
      </c>
      <c r="V293" s="4">
        <v>69</v>
      </c>
      <c r="W293" s="4">
        <v>205</v>
      </c>
      <c r="X293" s="4">
        <v>267</v>
      </c>
      <c r="Y293" s="4">
        <v>140</v>
      </c>
      <c r="Z293" s="4">
        <v>112</v>
      </c>
      <c r="AA293" s="4">
        <v>52</v>
      </c>
      <c r="AB293" s="4">
        <v>155</v>
      </c>
      <c r="AC293" s="4">
        <v>459</v>
      </c>
      <c r="AD293" s="4">
        <v>40</v>
      </c>
      <c r="AE293" s="4">
        <v>60</v>
      </c>
      <c r="AF293" s="4">
        <v>15</v>
      </c>
      <c r="AG293" s="4">
        <v>177</v>
      </c>
      <c r="AH293" s="4">
        <v>278</v>
      </c>
      <c r="AI293" s="4">
        <v>144</v>
      </c>
      <c r="AJ293" s="4">
        <v>199</v>
      </c>
      <c r="AK293" s="4">
        <v>396</v>
      </c>
      <c r="AL293" s="4">
        <v>130</v>
      </c>
      <c r="AM293" s="4">
        <v>17</v>
      </c>
      <c r="AN293" s="4">
        <v>5</v>
      </c>
      <c r="AO293" s="4">
        <v>431</v>
      </c>
      <c r="AP293" s="4">
        <v>2</v>
      </c>
      <c r="AQ293" s="4">
        <v>390</v>
      </c>
      <c r="AR293" s="4">
        <v>194</v>
      </c>
      <c r="AS293" s="4">
        <v>24</v>
      </c>
      <c r="AT293" s="4">
        <v>565</v>
      </c>
      <c r="AU293" s="4">
        <v>105</v>
      </c>
      <c r="AV293" s="4">
        <v>502</v>
      </c>
      <c r="AW293" s="4">
        <v>327</v>
      </c>
      <c r="AX293" s="4">
        <v>99</v>
      </c>
      <c r="AY293" s="4">
        <v>137</v>
      </c>
    </row>
    <row r="294" spans="1:51">
      <c r="A294" s="3"/>
      <c r="C294" s="11">
        <v>0.33</v>
      </c>
      <c r="D294" s="11">
        <v>0.38</v>
      </c>
      <c r="E294" s="11">
        <v>0.28000000000000003</v>
      </c>
      <c r="F294" s="11">
        <v>0.11</v>
      </c>
      <c r="G294" s="11">
        <v>0.17</v>
      </c>
      <c r="H294" s="11">
        <v>0.33</v>
      </c>
      <c r="I294" s="11">
        <v>0.33</v>
      </c>
      <c r="J294" s="11">
        <v>0.31</v>
      </c>
      <c r="K294" s="11">
        <v>0.36</v>
      </c>
      <c r="L294" s="11">
        <v>0.28999999999999998</v>
      </c>
      <c r="M294" s="11">
        <v>0.38</v>
      </c>
      <c r="N294" s="11">
        <v>0.28000000000000003</v>
      </c>
      <c r="O294" s="11">
        <v>0.36</v>
      </c>
      <c r="P294" s="11">
        <v>0.33</v>
      </c>
      <c r="Q294" s="11">
        <v>0.37</v>
      </c>
      <c r="R294" s="11">
        <v>0.31</v>
      </c>
      <c r="S294" s="11">
        <v>0.37</v>
      </c>
      <c r="T294" s="11">
        <v>0.3</v>
      </c>
      <c r="U294" s="11">
        <v>0.28000000000000003</v>
      </c>
      <c r="V294" s="11">
        <v>0.35</v>
      </c>
      <c r="W294" s="11">
        <v>0.37</v>
      </c>
      <c r="X294" s="11">
        <v>0.32</v>
      </c>
      <c r="Y294" s="11">
        <v>0.35</v>
      </c>
      <c r="Z294" s="11">
        <v>0.34</v>
      </c>
      <c r="AA294" s="11">
        <v>0.28999999999999998</v>
      </c>
      <c r="AB294" s="11">
        <v>0.35</v>
      </c>
      <c r="AC294" s="11">
        <v>0.34</v>
      </c>
      <c r="AD294" s="11">
        <v>0.38</v>
      </c>
      <c r="AE294" s="11">
        <v>0.32</v>
      </c>
      <c r="AF294" s="11">
        <v>0.26</v>
      </c>
      <c r="AG294" s="11">
        <v>0.37</v>
      </c>
      <c r="AH294" s="11">
        <v>0.34</v>
      </c>
      <c r="AI294" s="11">
        <v>0.3</v>
      </c>
      <c r="AJ294" s="11">
        <v>0.35</v>
      </c>
      <c r="AK294" s="11">
        <v>0.33</v>
      </c>
      <c r="AL294" s="11">
        <v>0.34</v>
      </c>
      <c r="AM294" s="11">
        <v>0.2</v>
      </c>
      <c r="AN294" s="11">
        <v>0.48</v>
      </c>
      <c r="AO294" s="11">
        <v>0.35</v>
      </c>
      <c r="AP294" s="11">
        <v>0.13</v>
      </c>
      <c r="AQ294" s="11">
        <v>0.35</v>
      </c>
      <c r="AR294" s="11">
        <v>0.31</v>
      </c>
      <c r="AS294" s="11">
        <v>0.27</v>
      </c>
      <c r="AT294" s="11">
        <v>0.34</v>
      </c>
      <c r="AU294" s="11">
        <v>0.31</v>
      </c>
      <c r="AV294" s="11">
        <v>0.34</v>
      </c>
      <c r="AW294" s="11">
        <v>0.35</v>
      </c>
      <c r="AX294" s="11">
        <v>0.35</v>
      </c>
      <c r="AY294" s="11">
        <v>0.32</v>
      </c>
    </row>
    <row r="295" spans="1:51">
      <c r="A295" s="3"/>
      <c r="B295" t="s">
        <v>179</v>
      </c>
      <c r="C295" s="4">
        <v>595</v>
      </c>
      <c r="D295" s="4">
        <v>390</v>
      </c>
      <c r="E295" s="4">
        <v>140</v>
      </c>
      <c r="F295" s="4">
        <v>39</v>
      </c>
      <c r="G295" s="4">
        <v>26</v>
      </c>
      <c r="H295" s="4">
        <v>237</v>
      </c>
      <c r="I295" s="4">
        <v>359</v>
      </c>
      <c r="J295" s="4">
        <v>290</v>
      </c>
      <c r="K295" s="4">
        <v>288</v>
      </c>
      <c r="L295" s="4">
        <v>65</v>
      </c>
      <c r="M295" s="4">
        <v>11</v>
      </c>
      <c r="N295" s="4">
        <v>15</v>
      </c>
      <c r="O295" s="4">
        <v>139</v>
      </c>
      <c r="P295" s="4">
        <v>456</v>
      </c>
      <c r="Q295" s="4">
        <v>208</v>
      </c>
      <c r="R295" s="4">
        <v>387</v>
      </c>
      <c r="S295" s="4">
        <v>286</v>
      </c>
      <c r="T295" s="4">
        <v>303</v>
      </c>
      <c r="U295" s="4">
        <v>68</v>
      </c>
      <c r="V295" s="4">
        <v>61</v>
      </c>
      <c r="W295" s="4">
        <v>174</v>
      </c>
      <c r="X295" s="4">
        <v>293</v>
      </c>
      <c r="Y295" s="4">
        <v>139</v>
      </c>
      <c r="Z295" s="4">
        <v>106</v>
      </c>
      <c r="AA295" s="4">
        <v>61</v>
      </c>
      <c r="AB295" s="4">
        <v>158</v>
      </c>
      <c r="AC295" s="4">
        <v>463</v>
      </c>
      <c r="AD295" s="4">
        <v>34</v>
      </c>
      <c r="AE295" s="4">
        <v>54</v>
      </c>
      <c r="AF295" s="4">
        <v>9</v>
      </c>
      <c r="AG295" s="4">
        <v>150</v>
      </c>
      <c r="AH295" s="4">
        <v>250</v>
      </c>
      <c r="AI295" s="4">
        <v>188</v>
      </c>
      <c r="AJ295" s="4">
        <v>196</v>
      </c>
      <c r="AK295" s="4">
        <v>387</v>
      </c>
      <c r="AL295" s="4">
        <v>126</v>
      </c>
      <c r="AM295" s="4">
        <v>24</v>
      </c>
      <c r="AN295" s="4">
        <v>5</v>
      </c>
      <c r="AO295" s="4">
        <v>411</v>
      </c>
      <c r="AP295" s="4">
        <v>5</v>
      </c>
      <c r="AQ295" s="4">
        <v>369</v>
      </c>
      <c r="AR295" s="4">
        <v>202</v>
      </c>
      <c r="AS295" s="4">
        <v>22</v>
      </c>
      <c r="AT295" s="4">
        <v>555</v>
      </c>
      <c r="AU295" s="4">
        <v>77</v>
      </c>
      <c r="AV295" s="4">
        <v>519</v>
      </c>
      <c r="AW295" s="4">
        <v>318</v>
      </c>
      <c r="AX295" s="4">
        <v>85</v>
      </c>
      <c r="AY295" s="4">
        <v>137</v>
      </c>
    </row>
    <row r="296" spans="1:51">
      <c r="A296" s="3"/>
      <c r="C296" s="11">
        <v>0.33</v>
      </c>
      <c r="D296" s="11">
        <v>0.33</v>
      </c>
      <c r="E296" s="11">
        <v>0.33</v>
      </c>
      <c r="F296" s="11">
        <v>0.31</v>
      </c>
      <c r="G296" s="11">
        <v>0.32</v>
      </c>
      <c r="H296" s="11">
        <v>0.27</v>
      </c>
      <c r="I296" s="11">
        <v>0.37</v>
      </c>
      <c r="J296" s="11">
        <v>0.36</v>
      </c>
      <c r="K296" s="11">
        <v>0.31</v>
      </c>
      <c r="L296" s="11">
        <v>0.31</v>
      </c>
      <c r="M296" s="11">
        <v>0.24</v>
      </c>
      <c r="N296" s="11">
        <v>0.16</v>
      </c>
      <c r="O296" s="11">
        <v>0.37</v>
      </c>
      <c r="P296" s="11">
        <v>0.31</v>
      </c>
      <c r="Q296" s="11">
        <v>0.31</v>
      </c>
      <c r="R296" s="11">
        <v>0.33</v>
      </c>
      <c r="S296" s="11">
        <v>0.31</v>
      </c>
      <c r="T296" s="11">
        <v>0.34</v>
      </c>
      <c r="U296" s="11">
        <v>0.28999999999999998</v>
      </c>
      <c r="V296" s="11">
        <v>0.31</v>
      </c>
      <c r="W296" s="11">
        <v>0.31</v>
      </c>
      <c r="X296" s="11">
        <v>0.35</v>
      </c>
      <c r="Y296" s="11">
        <v>0.35</v>
      </c>
      <c r="Z296" s="11">
        <v>0.33</v>
      </c>
      <c r="AA296" s="11">
        <v>0.34</v>
      </c>
      <c r="AB296" s="11">
        <v>0.36</v>
      </c>
      <c r="AC296" s="11">
        <v>0.35</v>
      </c>
      <c r="AD296" s="11">
        <v>0.31</v>
      </c>
      <c r="AE296" s="11">
        <v>0.28999999999999998</v>
      </c>
      <c r="AF296" s="11">
        <v>0.15</v>
      </c>
      <c r="AG296" s="11">
        <v>0.32</v>
      </c>
      <c r="AH296" s="11">
        <v>0.3</v>
      </c>
      <c r="AI296" s="11">
        <v>0.39</v>
      </c>
      <c r="AJ296" s="11">
        <v>0.35</v>
      </c>
      <c r="AK296" s="11">
        <v>0.32</v>
      </c>
      <c r="AL296" s="11">
        <v>0.33</v>
      </c>
      <c r="AM296" s="11">
        <v>0.28000000000000003</v>
      </c>
      <c r="AN296" s="11">
        <v>0.47</v>
      </c>
      <c r="AO296" s="11">
        <v>0.33</v>
      </c>
      <c r="AP296" s="11">
        <v>0.32</v>
      </c>
      <c r="AQ296" s="11">
        <v>0.33</v>
      </c>
      <c r="AR296" s="11">
        <v>0.32</v>
      </c>
      <c r="AS296" s="11">
        <v>0.25</v>
      </c>
      <c r="AT296" s="11">
        <v>0.33</v>
      </c>
      <c r="AU296" s="11">
        <v>0.22</v>
      </c>
      <c r="AV296" s="11">
        <v>0.35</v>
      </c>
      <c r="AW296" s="11">
        <v>0.34</v>
      </c>
      <c r="AX296" s="11">
        <v>0.3</v>
      </c>
      <c r="AY296" s="11">
        <v>0.33</v>
      </c>
    </row>
    <row r="297" spans="1:51">
      <c r="A297" s="3"/>
      <c r="B297" t="s">
        <v>79</v>
      </c>
      <c r="C297" s="4">
        <v>46</v>
      </c>
      <c r="D297" s="4">
        <v>34</v>
      </c>
      <c r="E297" s="4">
        <v>9</v>
      </c>
      <c r="F297" s="4">
        <v>2</v>
      </c>
      <c r="G297" s="4">
        <v>2</v>
      </c>
      <c r="H297" s="4">
        <v>18</v>
      </c>
      <c r="I297" s="4">
        <v>29</v>
      </c>
      <c r="J297" s="4">
        <v>26</v>
      </c>
      <c r="K297" s="4">
        <v>22</v>
      </c>
      <c r="L297" s="4">
        <v>5</v>
      </c>
      <c r="M297" s="4" t="s">
        <v>14</v>
      </c>
      <c r="N297" s="4">
        <v>5</v>
      </c>
      <c r="O297" s="4">
        <v>9</v>
      </c>
      <c r="P297" s="4">
        <v>38</v>
      </c>
      <c r="Q297" s="4">
        <v>28</v>
      </c>
      <c r="R297" s="4">
        <v>19</v>
      </c>
      <c r="S297" s="4">
        <v>27</v>
      </c>
      <c r="T297" s="4">
        <v>19</v>
      </c>
      <c r="U297" s="4">
        <v>9</v>
      </c>
      <c r="V297" s="4">
        <v>1</v>
      </c>
      <c r="W297" s="4">
        <v>12</v>
      </c>
      <c r="X297" s="4">
        <v>25</v>
      </c>
      <c r="Y297" s="4">
        <v>12</v>
      </c>
      <c r="Z297" s="4">
        <v>11</v>
      </c>
      <c r="AA297" s="4">
        <v>4</v>
      </c>
      <c r="AB297" s="4">
        <v>6</v>
      </c>
      <c r="AC297" s="4">
        <v>33</v>
      </c>
      <c r="AD297" s="4">
        <v>1</v>
      </c>
      <c r="AE297" s="4">
        <v>6</v>
      </c>
      <c r="AF297" s="4">
        <v>2</v>
      </c>
      <c r="AG297" s="4">
        <v>8</v>
      </c>
      <c r="AH297" s="4">
        <v>21</v>
      </c>
      <c r="AI297" s="4">
        <v>15</v>
      </c>
      <c r="AJ297" s="4">
        <v>16</v>
      </c>
      <c r="AK297" s="4">
        <v>27</v>
      </c>
      <c r="AL297" s="4">
        <v>9</v>
      </c>
      <c r="AM297" s="4">
        <v>5</v>
      </c>
      <c r="AN297" s="4" t="s">
        <v>14</v>
      </c>
      <c r="AO297" s="4">
        <v>29</v>
      </c>
      <c r="AP297" s="4" t="s">
        <v>14</v>
      </c>
      <c r="AQ297" s="4">
        <v>26</v>
      </c>
      <c r="AR297" s="4">
        <v>17</v>
      </c>
      <c r="AS297" s="4">
        <v>3</v>
      </c>
      <c r="AT297" s="4">
        <v>42</v>
      </c>
      <c r="AU297" s="4">
        <v>12</v>
      </c>
      <c r="AV297" s="4">
        <v>34</v>
      </c>
      <c r="AW297" s="4">
        <v>29</v>
      </c>
      <c r="AX297" s="4">
        <v>2</v>
      </c>
      <c r="AY297" s="4">
        <v>6</v>
      </c>
    </row>
    <row r="298" spans="1:51">
      <c r="A298" s="3"/>
      <c r="C298" s="11">
        <v>0.03</v>
      </c>
      <c r="D298" s="11">
        <v>0.03</v>
      </c>
      <c r="E298" s="11">
        <v>0.02</v>
      </c>
      <c r="F298" s="11">
        <v>0.02</v>
      </c>
      <c r="G298" s="11">
        <v>0.02</v>
      </c>
      <c r="H298" s="11">
        <v>0.02</v>
      </c>
      <c r="I298" s="11">
        <v>0.03</v>
      </c>
      <c r="J298" s="11">
        <v>0.03</v>
      </c>
      <c r="K298" s="11">
        <v>0.02</v>
      </c>
      <c r="L298" s="11">
        <v>0.02</v>
      </c>
      <c r="M298" s="4" t="s">
        <v>14</v>
      </c>
      <c r="N298" s="11">
        <v>0.05</v>
      </c>
      <c r="O298" s="11">
        <v>0.02</v>
      </c>
      <c r="P298" s="11">
        <v>0.03</v>
      </c>
      <c r="Q298" s="11">
        <v>0.04</v>
      </c>
      <c r="R298" s="11">
        <v>0.02</v>
      </c>
      <c r="S298" s="11">
        <v>0.03</v>
      </c>
      <c r="T298" s="11">
        <v>0.02</v>
      </c>
      <c r="U298" s="11">
        <v>0.04</v>
      </c>
      <c r="V298" s="11">
        <v>0</v>
      </c>
      <c r="W298" s="11">
        <v>0.02</v>
      </c>
      <c r="X298" s="11">
        <v>0.03</v>
      </c>
      <c r="Y298" s="11">
        <v>0.03</v>
      </c>
      <c r="Z298" s="11">
        <v>0.03</v>
      </c>
      <c r="AA298" s="11">
        <v>0.02</v>
      </c>
      <c r="AB298" s="11">
        <v>0.01</v>
      </c>
      <c r="AC298" s="11">
        <v>0.02</v>
      </c>
      <c r="AD298" s="11">
        <v>0.01</v>
      </c>
      <c r="AE298" s="11">
        <v>0.03</v>
      </c>
      <c r="AF298" s="11">
        <v>0.03</v>
      </c>
      <c r="AG298" s="11">
        <v>0.02</v>
      </c>
      <c r="AH298" s="11">
        <v>0.03</v>
      </c>
      <c r="AI298" s="11">
        <v>0.03</v>
      </c>
      <c r="AJ298" s="11">
        <v>0.03</v>
      </c>
      <c r="AK298" s="11">
        <v>0.02</v>
      </c>
      <c r="AL298" s="11">
        <v>0.02</v>
      </c>
      <c r="AM298" s="11">
        <v>0.06</v>
      </c>
      <c r="AN298" s="4" t="s">
        <v>14</v>
      </c>
      <c r="AO298" s="11">
        <v>0.02</v>
      </c>
      <c r="AP298" s="4" t="s">
        <v>14</v>
      </c>
      <c r="AQ298" s="11">
        <v>0.02</v>
      </c>
      <c r="AR298" s="11">
        <v>0.03</v>
      </c>
      <c r="AS298" s="11">
        <v>0.03</v>
      </c>
      <c r="AT298" s="11">
        <v>0.02</v>
      </c>
      <c r="AU298" s="11">
        <v>0.04</v>
      </c>
      <c r="AV298" s="11">
        <v>0.02</v>
      </c>
      <c r="AW298" s="11">
        <v>0.03</v>
      </c>
      <c r="AX298" s="11">
        <v>0.01</v>
      </c>
      <c r="AY298" s="11">
        <v>0.01</v>
      </c>
    </row>
    <row r="299" spans="1:51">
      <c r="A299" s="3"/>
      <c r="B299" t="s">
        <v>131</v>
      </c>
      <c r="C299" s="4">
        <v>11</v>
      </c>
      <c r="D299" s="4">
        <v>6</v>
      </c>
      <c r="E299" s="4">
        <v>3</v>
      </c>
      <c r="F299" s="4" t="s">
        <v>14</v>
      </c>
      <c r="G299" s="4">
        <v>2</v>
      </c>
      <c r="H299" s="4">
        <v>8</v>
      </c>
      <c r="I299" s="4">
        <v>3</v>
      </c>
      <c r="J299" s="4">
        <v>5</v>
      </c>
      <c r="K299" s="4">
        <v>5</v>
      </c>
      <c r="L299" s="4" t="s">
        <v>14</v>
      </c>
      <c r="M299" s="4" t="s">
        <v>14</v>
      </c>
      <c r="N299" s="4" t="s">
        <v>14</v>
      </c>
      <c r="O299" s="4">
        <v>2</v>
      </c>
      <c r="P299" s="4">
        <v>9</v>
      </c>
      <c r="Q299" s="4">
        <v>2</v>
      </c>
      <c r="R299" s="4">
        <v>9</v>
      </c>
      <c r="S299" s="4">
        <v>7</v>
      </c>
      <c r="T299" s="4">
        <v>3</v>
      </c>
      <c r="U299" s="4">
        <v>2</v>
      </c>
      <c r="V299" s="4">
        <v>3</v>
      </c>
      <c r="W299" s="4">
        <v>4</v>
      </c>
      <c r="X299" s="4">
        <v>2</v>
      </c>
      <c r="Y299" s="4" t="s">
        <v>14</v>
      </c>
      <c r="Z299" s="4">
        <v>2</v>
      </c>
      <c r="AA299" s="4" t="s">
        <v>14</v>
      </c>
      <c r="AB299" s="4">
        <v>6</v>
      </c>
      <c r="AC299" s="4">
        <v>8</v>
      </c>
      <c r="AD299" s="4" t="s">
        <v>14</v>
      </c>
      <c r="AE299" s="4">
        <v>2</v>
      </c>
      <c r="AF299" s="4">
        <v>1</v>
      </c>
      <c r="AG299" s="4">
        <v>6</v>
      </c>
      <c r="AH299" s="4">
        <v>4</v>
      </c>
      <c r="AI299" s="4">
        <v>1</v>
      </c>
      <c r="AJ299" s="4">
        <v>2</v>
      </c>
      <c r="AK299" s="4">
        <v>9</v>
      </c>
      <c r="AL299" s="4">
        <v>2</v>
      </c>
      <c r="AM299" s="4" t="s">
        <v>14</v>
      </c>
      <c r="AN299" s="4" t="s">
        <v>14</v>
      </c>
      <c r="AO299" s="4">
        <v>8</v>
      </c>
      <c r="AP299" s="4">
        <v>1</v>
      </c>
      <c r="AQ299" s="4">
        <v>8</v>
      </c>
      <c r="AR299" s="4">
        <v>3</v>
      </c>
      <c r="AS299" s="4" t="s">
        <v>14</v>
      </c>
      <c r="AT299" s="4">
        <v>10</v>
      </c>
      <c r="AU299" s="4">
        <v>4</v>
      </c>
      <c r="AV299" s="4">
        <v>7</v>
      </c>
      <c r="AW299" s="4">
        <v>6</v>
      </c>
      <c r="AX299" s="4">
        <v>2</v>
      </c>
      <c r="AY299" s="4">
        <v>3</v>
      </c>
    </row>
    <row r="300" spans="1:51">
      <c r="A300" s="3"/>
      <c r="C300" s="11">
        <v>0.01</v>
      </c>
      <c r="D300" s="11">
        <v>0</v>
      </c>
      <c r="E300" s="11">
        <v>0.01</v>
      </c>
      <c r="F300" s="4" t="s">
        <v>14</v>
      </c>
      <c r="G300" s="11">
        <v>0.02</v>
      </c>
      <c r="H300" s="11">
        <v>0.01</v>
      </c>
      <c r="I300" s="11">
        <v>0</v>
      </c>
      <c r="J300" s="11">
        <v>0.01</v>
      </c>
      <c r="K300" s="11">
        <v>0.01</v>
      </c>
      <c r="L300" s="4" t="s">
        <v>14</v>
      </c>
      <c r="M300" s="4" t="s">
        <v>14</v>
      </c>
      <c r="N300" s="4" t="s">
        <v>14</v>
      </c>
      <c r="O300" s="11">
        <v>0</v>
      </c>
      <c r="P300" s="11">
        <v>0.01</v>
      </c>
      <c r="Q300" s="11">
        <v>0</v>
      </c>
      <c r="R300" s="11">
        <v>0.01</v>
      </c>
      <c r="S300" s="11">
        <v>0.01</v>
      </c>
      <c r="T300" s="11">
        <v>0</v>
      </c>
      <c r="U300" s="11">
        <v>0.01</v>
      </c>
      <c r="V300" s="11">
        <v>0.01</v>
      </c>
      <c r="W300" s="11">
        <v>0.01</v>
      </c>
      <c r="X300" s="11">
        <v>0</v>
      </c>
      <c r="Y300" s="4" t="s">
        <v>14</v>
      </c>
      <c r="Z300" s="11">
        <v>0</v>
      </c>
      <c r="AA300" s="4" t="s">
        <v>14</v>
      </c>
      <c r="AB300" s="11">
        <v>0.01</v>
      </c>
      <c r="AC300" s="11">
        <v>0.01</v>
      </c>
      <c r="AD300" s="4" t="s">
        <v>14</v>
      </c>
      <c r="AE300" s="11">
        <v>0.01</v>
      </c>
      <c r="AF300" s="11">
        <v>0.02</v>
      </c>
      <c r="AG300" s="11">
        <v>0.01</v>
      </c>
      <c r="AH300" s="11">
        <v>0.01</v>
      </c>
      <c r="AI300" s="11">
        <v>0</v>
      </c>
      <c r="AJ300" s="11">
        <v>0</v>
      </c>
      <c r="AK300" s="11">
        <v>0.01</v>
      </c>
      <c r="AL300" s="11">
        <v>0.01</v>
      </c>
      <c r="AM300" s="4" t="s">
        <v>14</v>
      </c>
      <c r="AN300" s="4" t="s">
        <v>14</v>
      </c>
      <c r="AO300" s="11">
        <v>0.01</v>
      </c>
      <c r="AP300" s="11">
        <v>0.05</v>
      </c>
      <c r="AQ300" s="11">
        <v>0.01</v>
      </c>
      <c r="AR300" s="11">
        <v>0</v>
      </c>
      <c r="AS300" s="4" t="s">
        <v>14</v>
      </c>
      <c r="AT300" s="11">
        <v>0.01</v>
      </c>
      <c r="AU300" s="11">
        <v>0.01</v>
      </c>
      <c r="AV300" s="11">
        <v>0</v>
      </c>
      <c r="AW300" s="11">
        <v>0.01</v>
      </c>
      <c r="AX300" s="11">
        <v>0.01</v>
      </c>
      <c r="AY300" s="11">
        <v>0.01</v>
      </c>
    </row>
    <row r="301" spans="1:51">
      <c r="A301" s="3"/>
    </row>
    <row r="302" spans="1:51">
      <c r="A302" s="3"/>
    </row>
    <row r="303" spans="1:51">
      <c r="A303" s="2" t="s">
        <v>180</v>
      </c>
    </row>
    <row r="304" spans="1:51">
      <c r="A304" s="3"/>
    </row>
    <row r="305" spans="1:51" s="10" customFormat="1" ht="29.25" customHeight="1">
      <c r="A305" s="9"/>
      <c r="C305" s="7" t="s">
        <v>39</v>
      </c>
      <c r="D305" s="14" t="s">
        <v>15</v>
      </c>
      <c r="E305" s="15"/>
      <c r="F305" s="15"/>
      <c r="G305" s="15"/>
      <c r="H305" s="14" t="s">
        <v>16</v>
      </c>
      <c r="I305" s="15"/>
      <c r="J305" s="14" t="s">
        <v>17</v>
      </c>
      <c r="K305" s="15"/>
      <c r="L305" s="15"/>
      <c r="M305" s="15"/>
      <c r="N305" s="15"/>
      <c r="O305" s="14" t="s">
        <v>40</v>
      </c>
      <c r="P305" s="15"/>
      <c r="Q305" s="14" t="s">
        <v>19</v>
      </c>
      <c r="R305" s="15"/>
      <c r="S305" s="14" t="s">
        <v>41</v>
      </c>
      <c r="T305" s="15"/>
      <c r="U305" s="14" t="s">
        <v>42</v>
      </c>
      <c r="V305" s="15"/>
      <c r="W305" s="15"/>
      <c r="X305" s="15"/>
      <c r="Y305" s="14" t="s">
        <v>22</v>
      </c>
      <c r="Z305" s="15"/>
      <c r="AA305" s="15"/>
      <c r="AB305" s="15"/>
      <c r="AC305" s="15"/>
      <c r="AD305" s="15"/>
      <c r="AE305" s="15"/>
      <c r="AF305" s="15"/>
      <c r="AG305" s="14" t="s">
        <v>23</v>
      </c>
      <c r="AH305" s="15"/>
      <c r="AI305" s="15"/>
      <c r="AJ305" s="14" t="s">
        <v>24</v>
      </c>
      <c r="AK305" s="15"/>
      <c r="AL305" s="14" t="s">
        <v>25</v>
      </c>
      <c r="AM305" s="15"/>
      <c r="AN305" s="15"/>
      <c r="AO305" s="15"/>
      <c r="AP305" s="15"/>
      <c r="AQ305" s="15"/>
      <c r="AR305" s="15"/>
      <c r="AS305" s="14" t="s">
        <v>26</v>
      </c>
      <c r="AT305" s="15"/>
      <c r="AU305" s="14" t="s">
        <v>43</v>
      </c>
      <c r="AV305" s="15"/>
      <c r="AW305" s="14" t="s">
        <v>44</v>
      </c>
      <c r="AX305" s="15"/>
      <c r="AY305" s="15"/>
    </row>
    <row r="306" spans="1:51" s="7" customFormat="1" ht="32.25" customHeight="1">
      <c r="A306" s="6"/>
      <c r="D306" s="8" t="s">
        <v>45</v>
      </c>
      <c r="E306" s="8" t="s">
        <v>46</v>
      </c>
      <c r="F306" s="8" t="s">
        <v>47</v>
      </c>
      <c r="G306" s="8" t="s">
        <v>48</v>
      </c>
      <c r="H306" s="8" t="s">
        <v>49</v>
      </c>
      <c r="I306" s="8" t="s">
        <v>50</v>
      </c>
      <c r="J306" s="8" t="s">
        <v>51</v>
      </c>
      <c r="K306" s="8" t="s">
        <v>52</v>
      </c>
      <c r="L306" s="8" t="s">
        <v>53</v>
      </c>
      <c r="M306" s="8" t="s">
        <v>54</v>
      </c>
      <c r="N306" s="8" t="s">
        <v>55</v>
      </c>
      <c r="O306" s="8" t="s">
        <v>56</v>
      </c>
      <c r="P306" s="8" t="s">
        <v>57</v>
      </c>
      <c r="Q306" s="8" t="s">
        <v>56</v>
      </c>
      <c r="R306" s="8" t="s">
        <v>57</v>
      </c>
      <c r="S306" s="8" t="s">
        <v>56</v>
      </c>
      <c r="T306" s="8" t="s">
        <v>57</v>
      </c>
      <c r="U306" s="8" t="s">
        <v>58</v>
      </c>
      <c r="V306" s="8" t="s">
        <v>59</v>
      </c>
      <c r="W306" s="8" t="s">
        <v>60</v>
      </c>
      <c r="X306" s="8" t="s">
        <v>61</v>
      </c>
      <c r="Y306" s="8" t="s">
        <v>62</v>
      </c>
      <c r="Z306" s="8" t="s">
        <v>63</v>
      </c>
      <c r="AA306" s="8" t="s">
        <v>64</v>
      </c>
      <c r="AB306" s="8" t="s">
        <v>65</v>
      </c>
      <c r="AC306" s="8" t="s">
        <v>66</v>
      </c>
      <c r="AD306" s="8" t="s">
        <v>67</v>
      </c>
      <c r="AE306" s="8" t="s">
        <v>68</v>
      </c>
      <c r="AF306" s="8" t="s">
        <v>69</v>
      </c>
      <c r="AG306" s="8" t="s">
        <v>70</v>
      </c>
      <c r="AH306" s="8" t="s">
        <v>71</v>
      </c>
      <c r="AI306" s="8" t="s">
        <v>72</v>
      </c>
      <c r="AJ306" s="8" t="s">
        <v>73</v>
      </c>
      <c r="AK306" s="8" t="s">
        <v>74</v>
      </c>
      <c r="AL306" s="8" t="s">
        <v>75</v>
      </c>
      <c r="AM306" s="8" t="s">
        <v>76</v>
      </c>
      <c r="AN306" s="8" t="s">
        <v>77</v>
      </c>
      <c r="AO306" s="8" t="s">
        <v>78</v>
      </c>
      <c r="AP306" s="8" t="s">
        <v>79</v>
      </c>
      <c r="AQ306" s="8" t="s">
        <v>80</v>
      </c>
      <c r="AR306" s="8" t="s">
        <v>81</v>
      </c>
      <c r="AS306" s="8" t="s">
        <v>82</v>
      </c>
      <c r="AT306" s="8" t="s">
        <v>57</v>
      </c>
      <c r="AU306" s="8" t="s">
        <v>56</v>
      </c>
      <c r="AV306" s="8" t="s">
        <v>57</v>
      </c>
      <c r="AW306" s="8" t="s">
        <v>83</v>
      </c>
      <c r="AX306" s="8" t="s">
        <v>84</v>
      </c>
      <c r="AY306" s="8" t="s">
        <v>85</v>
      </c>
    </row>
    <row r="307" spans="1:51">
      <c r="A307" s="3" t="s">
        <v>86</v>
      </c>
      <c r="C307" s="4">
        <v>856</v>
      </c>
      <c r="D307" s="4">
        <v>589</v>
      </c>
      <c r="E307" s="4">
        <v>217</v>
      </c>
      <c r="F307" s="4">
        <v>25</v>
      </c>
      <c r="G307" s="4">
        <v>25</v>
      </c>
      <c r="H307" s="4">
        <v>389</v>
      </c>
      <c r="I307" s="4">
        <v>467</v>
      </c>
      <c r="J307" s="4">
        <v>295</v>
      </c>
      <c r="K307" s="4">
        <v>576</v>
      </c>
      <c r="L307" s="4">
        <v>65</v>
      </c>
      <c r="M307" s="4">
        <v>24</v>
      </c>
      <c r="N307" s="4">
        <v>49</v>
      </c>
      <c r="O307" s="4">
        <v>264</v>
      </c>
      <c r="P307" s="4">
        <v>593</v>
      </c>
      <c r="Q307" s="4">
        <v>304</v>
      </c>
      <c r="R307" s="4">
        <v>552</v>
      </c>
      <c r="S307" s="4">
        <v>426</v>
      </c>
      <c r="T307" s="4">
        <v>419</v>
      </c>
      <c r="U307" s="4">
        <v>60</v>
      </c>
      <c r="V307" s="4">
        <v>92</v>
      </c>
      <c r="W307" s="4">
        <v>379</v>
      </c>
      <c r="X307" s="4">
        <v>323</v>
      </c>
      <c r="Y307" s="4">
        <v>188</v>
      </c>
      <c r="Z307" s="4">
        <v>153</v>
      </c>
      <c r="AA307" s="4">
        <v>100</v>
      </c>
      <c r="AB307" s="4">
        <v>178</v>
      </c>
      <c r="AC307" s="4">
        <v>619</v>
      </c>
      <c r="AD307" s="4">
        <v>36</v>
      </c>
      <c r="AE307" s="4">
        <v>84</v>
      </c>
      <c r="AF307" s="4">
        <v>29</v>
      </c>
      <c r="AG307" s="4">
        <v>224</v>
      </c>
      <c r="AH307" s="4">
        <v>409</v>
      </c>
      <c r="AI307" s="4">
        <v>177</v>
      </c>
      <c r="AJ307" s="4">
        <v>302</v>
      </c>
      <c r="AK307" s="4">
        <v>489</v>
      </c>
      <c r="AL307" s="4">
        <v>232</v>
      </c>
      <c r="AM307" s="4">
        <v>14</v>
      </c>
      <c r="AN307" s="4">
        <v>8</v>
      </c>
      <c r="AO307" s="4">
        <v>481</v>
      </c>
      <c r="AP307" s="4">
        <v>9</v>
      </c>
      <c r="AQ307" s="4">
        <v>425</v>
      </c>
      <c r="AR307" s="4">
        <v>319</v>
      </c>
      <c r="AS307" s="4">
        <v>74</v>
      </c>
      <c r="AT307" s="4">
        <v>702</v>
      </c>
      <c r="AU307" s="4">
        <v>545</v>
      </c>
      <c r="AV307" s="4">
        <v>312</v>
      </c>
      <c r="AW307" s="4">
        <v>364</v>
      </c>
      <c r="AX307" s="4">
        <v>122</v>
      </c>
      <c r="AY307" s="4">
        <v>234</v>
      </c>
    </row>
    <row r="308" spans="1:51">
      <c r="A308" s="3"/>
    </row>
    <row r="309" spans="1:51">
      <c r="A309" s="3" t="s">
        <v>181</v>
      </c>
      <c r="B309" t="s">
        <v>182</v>
      </c>
      <c r="C309" s="4">
        <v>578</v>
      </c>
      <c r="D309" s="4">
        <v>394</v>
      </c>
      <c r="E309" s="4">
        <v>151</v>
      </c>
      <c r="F309" s="4">
        <v>13</v>
      </c>
      <c r="G309" s="4">
        <v>20</v>
      </c>
      <c r="H309" s="4">
        <v>253</v>
      </c>
      <c r="I309" s="4">
        <v>325</v>
      </c>
      <c r="J309" s="4">
        <v>190</v>
      </c>
      <c r="K309" s="4">
        <v>413</v>
      </c>
      <c r="L309" s="4">
        <v>33</v>
      </c>
      <c r="M309" s="4">
        <v>16</v>
      </c>
      <c r="N309" s="4">
        <v>27</v>
      </c>
      <c r="O309" s="4">
        <v>183</v>
      </c>
      <c r="P309" s="4">
        <v>395</v>
      </c>
      <c r="Q309" s="4">
        <v>212</v>
      </c>
      <c r="R309" s="4">
        <v>366</v>
      </c>
      <c r="S309" s="4">
        <v>279</v>
      </c>
      <c r="T309" s="4">
        <v>289</v>
      </c>
      <c r="U309" s="4">
        <v>42</v>
      </c>
      <c r="V309" s="4">
        <v>67</v>
      </c>
      <c r="W309" s="4">
        <v>261</v>
      </c>
      <c r="X309" s="4">
        <v>205</v>
      </c>
      <c r="Y309" s="4">
        <v>132</v>
      </c>
      <c r="Z309" s="4">
        <v>104</v>
      </c>
      <c r="AA309" s="4">
        <v>78</v>
      </c>
      <c r="AB309" s="4">
        <v>119</v>
      </c>
      <c r="AC309" s="4">
        <v>434</v>
      </c>
      <c r="AD309" s="4">
        <v>24</v>
      </c>
      <c r="AE309" s="4">
        <v>49</v>
      </c>
      <c r="AF309" s="4">
        <v>13</v>
      </c>
      <c r="AG309" s="4">
        <v>167</v>
      </c>
      <c r="AH309" s="4">
        <v>274</v>
      </c>
      <c r="AI309" s="4">
        <v>107</v>
      </c>
      <c r="AJ309" s="4">
        <v>191</v>
      </c>
      <c r="AK309" s="4">
        <v>347</v>
      </c>
      <c r="AL309" s="4">
        <v>161</v>
      </c>
      <c r="AM309" s="4">
        <v>6</v>
      </c>
      <c r="AN309" s="4">
        <v>6</v>
      </c>
      <c r="AO309" s="4">
        <v>323</v>
      </c>
      <c r="AP309" s="4">
        <v>7</v>
      </c>
      <c r="AQ309" s="4">
        <v>289</v>
      </c>
      <c r="AR309" s="4">
        <v>213</v>
      </c>
      <c r="AS309" s="4">
        <v>50</v>
      </c>
      <c r="AT309" s="4">
        <v>478</v>
      </c>
      <c r="AU309" s="4">
        <v>392</v>
      </c>
      <c r="AV309" s="4">
        <v>186</v>
      </c>
      <c r="AW309" s="4">
        <v>248</v>
      </c>
      <c r="AX309" s="4">
        <v>85</v>
      </c>
      <c r="AY309" s="4">
        <v>157</v>
      </c>
    </row>
    <row r="310" spans="1:51">
      <c r="A310" s="3"/>
      <c r="C310" s="11">
        <v>0.67</v>
      </c>
      <c r="D310" s="11">
        <v>0.67</v>
      </c>
      <c r="E310" s="11">
        <v>0.7</v>
      </c>
      <c r="F310" s="11">
        <v>0.52</v>
      </c>
      <c r="G310" s="11">
        <v>0.8</v>
      </c>
      <c r="H310" s="11">
        <v>0.65</v>
      </c>
      <c r="I310" s="11">
        <v>0.7</v>
      </c>
      <c r="J310" s="11">
        <v>0.64</v>
      </c>
      <c r="K310" s="11">
        <v>0.72</v>
      </c>
      <c r="L310" s="11">
        <v>0.51</v>
      </c>
      <c r="M310" s="11">
        <v>0.66</v>
      </c>
      <c r="N310" s="11">
        <v>0.56999999999999995</v>
      </c>
      <c r="O310" s="11">
        <v>0.7</v>
      </c>
      <c r="P310" s="11">
        <v>0.67</v>
      </c>
      <c r="Q310" s="11">
        <v>0.7</v>
      </c>
      <c r="R310" s="11">
        <v>0.66</v>
      </c>
      <c r="S310" s="11">
        <v>0.65</v>
      </c>
      <c r="T310" s="11">
        <v>0.69</v>
      </c>
      <c r="U310" s="11">
        <v>0.7</v>
      </c>
      <c r="V310" s="11">
        <v>0.73</v>
      </c>
      <c r="W310" s="11">
        <v>0.69</v>
      </c>
      <c r="X310" s="11">
        <v>0.64</v>
      </c>
      <c r="Y310" s="11">
        <v>0.71</v>
      </c>
      <c r="Z310" s="11">
        <v>0.68</v>
      </c>
      <c r="AA310" s="11">
        <v>0.79</v>
      </c>
      <c r="AB310" s="11">
        <v>0.67</v>
      </c>
      <c r="AC310" s="11">
        <v>0.7</v>
      </c>
      <c r="AD310" s="11">
        <v>0.66</v>
      </c>
      <c r="AE310" s="11">
        <v>0.57999999999999996</v>
      </c>
      <c r="AF310" s="11">
        <v>0.46</v>
      </c>
      <c r="AG310" s="11">
        <v>0.74</v>
      </c>
      <c r="AH310" s="11">
        <v>0.67</v>
      </c>
      <c r="AI310" s="11">
        <v>0.61</v>
      </c>
      <c r="AJ310" s="11">
        <v>0.63</v>
      </c>
      <c r="AK310" s="11">
        <v>0.71</v>
      </c>
      <c r="AL310" s="11">
        <v>0.69</v>
      </c>
      <c r="AM310" s="11">
        <v>0.41</v>
      </c>
      <c r="AN310" s="11">
        <v>0.74</v>
      </c>
      <c r="AO310" s="11">
        <v>0.67</v>
      </c>
      <c r="AP310" s="11">
        <v>0.77</v>
      </c>
      <c r="AQ310" s="11">
        <v>0.68</v>
      </c>
      <c r="AR310" s="11">
        <v>0.67</v>
      </c>
      <c r="AS310" s="11">
        <v>0.67</v>
      </c>
      <c r="AT310" s="11">
        <v>0.68</v>
      </c>
      <c r="AU310" s="11">
        <v>0.72</v>
      </c>
      <c r="AV310" s="11">
        <v>0.6</v>
      </c>
      <c r="AW310" s="11">
        <v>0.68</v>
      </c>
      <c r="AX310" s="11">
        <v>0.69</v>
      </c>
      <c r="AY310" s="11">
        <v>0.67</v>
      </c>
    </row>
    <row r="311" spans="1:51">
      <c r="A311" s="3"/>
      <c r="B311" t="s">
        <v>183</v>
      </c>
      <c r="C311" s="4">
        <v>512</v>
      </c>
      <c r="D311" s="4">
        <v>391</v>
      </c>
      <c r="E311" s="4">
        <v>91</v>
      </c>
      <c r="F311" s="4">
        <v>11</v>
      </c>
      <c r="G311" s="4">
        <v>19</v>
      </c>
      <c r="H311" s="4">
        <v>226</v>
      </c>
      <c r="I311" s="4">
        <v>286</v>
      </c>
      <c r="J311" s="4">
        <v>157</v>
      </c>
      <c r="K311" s="4">
        <v>366</v>
      </c>
      <c r="L311" s="4">
        <v>45</v>
      </c>
      <c r="M311" s="4">
        <v>13</v>
      </c>
      <c r="N311" s="4">
        <v>30</v>
      </c>
      <c r="O311" s="4">
        <v>167</v>
      </c>
      <c r="P311" s="4">
        <v>345</v>
      </c>
      <c r="Q311" s="4">
        <v>188</v>
      </c>
      <c r="R311" s="4">
        <v>324</v>
      </c>
      <c r="S311" s="4">
        <v>269</v>
      </c>
      <c r="T311" s="4">
        <v>236</v>
      </c>
      <c r="U311" s="4">
        <v>39</v>
      </c>
      <c r="V311" s="4">
        <v>57</v>
      </c>
      <c r="W311" s="4">
        <v>242</v>
      </c>
      <c r="X311" s="4">
        <v>171</v>
      </c>
      <c r="Y311" s="4">
        <v>113</v>
      </c>
      <c r="Z311" s="4">
        <v>97</v>
      </c>
      <c r="AA311" s="4">
        <v>57</v>
      </c>
      <c r="AB311" s="4">
        <v>92</v>
      </c>
      <c r="AC311" s="4">
        <v>358</v>
      </c>
      <c r="AD311" s="4">
        <v>27</v>
      </c>
      <c r="AE311" s="4">
        <v>54</v>
      </c>
      <c r="AF311" s="4">
        <v>16</v>
      </c>
      <c r="AG311" s="4">
        <v>151</v>
      </c>
      <c r="AH311" s="4">
        <v>245</v>
      </c>
      <c r="AI311" s="4">
        <v>87</v>
      </c>
      <c r="AJ311" s="4">
        <v>161</v>
      </c>
      <c r="AK311" s="4">
        <v>307</v>
      </c>
      <c r="AL311" s="4">
        <v>149</v>
      </c>
      <c r="AM311" s="4">
        <v>4</v>
      </c>
      <c r="AN311" s="4">
        <v>7</v>
      </c>
      <c r="AO311" s="4">
        <v>273</v>
      </c>
      <c r="AP311" s="4">
        <v>5</v>
      </c>
      <c r="AQ311" s="4">
        <v>239</v>
      </c>
      <c r="AR311" s="4">
        <v>197</v>
      </c>
      <c r="AS311" s="4">
        <v>40</v>
      </c>
      <c r="AT311" s="4">
        <v>417</v>
      </c>
      <c r="AU311" s="4">
        <v>377</v>
      </c>
      <c r="AV311" s="4">
        <v>135</v>
      </c>
      <c r="AW311" s="4">
        <v>214</v>
      </c>
      <c r="AX311" s="4">
        <v>71</v>
      </c>
      <c r="AY311" s="4">
        <v>147</v>
      </c>
    </row>
    <row r="312" spans="1:51">
      <c r="A312" s="3"/>
      <c r="C312" s="11">
        <v>0.6</v>
      </c>
      <c r="D312" s="11">
        <v>0.66</v>
      </c>
      <c r="E312" s="11">
        <v>0.42</v>
      </c>
      <c r="F312" s="11">
        <v>0.43</v>
      </c>
      <c r="G312" s="11">
        <v>0.76</v>
      </c>
      <c r="H312" s="11">
        <v>0.57999999999999996</v>
      </c>
      <c r="I312" s="11">
        <v>0.61</v>
      </c>
      <c r="J312" s="11">
        <v>0.53</v>
      </c>
      <c r="K312" s="11">
        <v>0.64</v>
      </c>
      <c r="L312" s="11">
        <v>0.68</v>
      </c>
      <c r="M312" s="11">
        <v>0.52</v>
      </c>
      <c r="N312" s="11">
        <v>0.62</v>
      </c>
      <c r="O312" s="11">
        <v>0.63</v>
      </c>
      <c r="P312" s="11">
        <v>0.57999999999999996</v>
      </c>
      <c r="Q312" s="11">
        <v>0.62</v>
      </c>
      <c r="R312" s="11">
        <v>0.59</v>
      </c>
      <c r="S312" s="11">
        <v>0.63</v>
      </c>
      <c r="T312" s="11">
        <v>0.56000000000000005</v>
      </c>
      <c r="U312" s="11">
        <v>0.64</v>
      </c>
      <c r="V312" s="11">
        <v>0.62</v>
      </c>
      <c r="W312" s="11">
        <v>0.64</v>
      </c>
      <c r="X312" s="11">
        <v>0.53</v>
      </c>
      <c r="Y312" s="11">
        <v>0.6</v>
      </c>
      <c r="Z312" s="11">
        <v>0.63</v>
      </c>
      <c r="AA312" s="11">
        <v>0.56999999999999995</v>
      </c>
      <c r="AB312" s="11">
        <v>0.52</v>
      </c>
      <c r="AC312" s="11">
        <v>0.57999999999999996</v>
      </c>
      <c r="AD312" s="11">
        <v>0.75</v>
      </c>
      <c r="AE312" s="11">
        <v>0.64</v>
      </c>
      <c r="AF312" s="11">
        <v>0.55000000000000004</v>
      </c>
      <c r="AG312" s="11">
        <v>0.67</v>
      </c>
      <c r="AH312" s="11">
        <v>0.6</v>
      </c>
      <c r="AI312" s="11">
        <v>0.49</v>
      </c>
      <c r="AJ312" s="11">
        <v>0.53</v>
      </c>
      <c r="AK312" s="11">
        <v>0.63</v>
      </c>
      <c r="AL312" s="11">
        <v>0.64</v>
      </c>
      <c r="AM312" s="11">
        <v>0.27</v>
      </c>
      <c r="AN312" s="11">
        <v>0.87</v>
      </c>
      <c r="AO312" s="11">
        <v>0.56999999999999995</v>
      </c>
      <c r="AP312" s="11">
        <v>0.56999999999999995</v>
      </c>
      <c r="AQ312" s="11">
        <v>0.56000000000000005</v>
      </c>
      <c r="AR312" s="11">
        <v>0.62</v>
      </c>
      <c r="AS312" s="11">
        <v>0.54</v>
      </c>
      <c r="AT312" s="11">
        <v>0.59</v>
      </c>
      <c r="AU312" s="11">
        <v>0.69</v>
      </c>
      <c r="AV312" s="11">
        <v>0.43</v>
      </c>
      <c r="AW312" s="11">
        <v>0.59</v>
      </c>
      <c r="AX312" s="11">
        <v>0.57999999999999996</v>
      </c>
      <c r="AY312" s="11">
        <v>0.63</v>
      </c>
    </row>
    <row r="313" spans="1:51">
      <c r="A313" s="3"/>
      <c r="B313" t="s">
        <v>184</v>
      </c>
      <c r="C313" s="4">
        <v>473</v>
      </c>
      <c r="D313" s="4">
        <v>289</v>
      </c>
      <c r="E313" s="4">
        <v>150</v>
      </c>
      <c r="F313" s="4">
        <v>16</v>
      </c>
      <c r="G313" s="4">
        <v>18</v>
      </c>
      <c r="H313" s="4">
        <v>227</v>
      </c>
      <c r="I313" s="4">
        <v>246</v>
      </c>
      <c r="J313" s="4">
        <v>166</v>
      </c>
      <c r="K313" s="4">
        <v>332</v>
      </c>
      <c r="L313" s="4">
        <v>34</v>
      </c>
      <c r="M313" s="4">
        <v>10</v>
      </c>
      <c r="N313" s="4">
        <v>26</v>
      </c>
      <c r="O313" s="4">
        <v>148</v>
      </c>
      <c r="P313" s="4">
        <v>325</v>
      </c>
      <c r="Q313" s="4">
        <v>156</v>
      </c>
      <c r="R313" s="4">
        <v>318</v>
      </c>
      <c r="S313" s="4">
        <v>221</v>
      </c>
      <c r="T313" s="4">
        <v>245</v>
      </c>
      <c r="U313" s="4">
        <v>37</v>
      </c>
      <c r="V313" s="4">
        <v>61</v>
      </c>
      <c r="W313" s="4">
        <v>214</v>
      </c>
      <c r="X313" s="4">
        <v>159</v>
      </c>
      <c r="Y313" s="4">
        <v>100</v>
      </c>
      <c r="Z313" s="4">
        <v>93</v>
      </c>
      <c r="AA313" s="4">
        <v>66</v>
      </c>
      <c r="AB313" s="4">
        <v>85</v>
      </c>
      <c r="AC313" s="4">
        <v>343</v>
      </c>
      <c r="AD313" s="4">
        <v>15</v>
      </c>
      <c r="AE313" s="4">
        <v>47</v>
      </c>
      <c r="AF313" s="4">
        <v>16</v>
      </c>
      <c r="AG313" s="4">
        <v>133</v>
      </c>
      <c r="AH313" s="4">
        <v>237</v>
      </c>
      <c r="AI313" s="4">
        <v>78</v>
      </c>
      <c r="AJ313" s="4">
        <v>164</v>
      </c>
      <c r="AK313" s="4">
        <v>274</v>
      </c>
      <c r="AL313" s="4">
        <v>150</v>
      </c>
      <c r="AM313" s="4">
        <v>6</v>
      </c>
      <c r="AN313" s="4">
        <v>5</v>
      </c>
      <c r="AO313" s="4">
        <v>243</v>
      </c>
      <c r="AP313" s="4">
        <v>6</v>
      </c>
      <c r="AQ313" s="4">
        <v>211</v>
      </c>
      <c r="AR313" s="4">
        <v>198</v>
      </c>
      <c r="AS313" s="4">
        <v>44</v>
      </c>
      <c r="AT313" s="4">
        <v>386</v>
      </c>
      <c r="AU313" s="4">
        <v>304</v>
      </c>
      <c r="AV313" s="4">
        <v>169</v>
      </c>
      <c r="AW313" s="4">
        <v>177</v>
      </c>
      <c r="AX313" s="4">
        <v>72</v>
      </c>
      <c r="AY313" s="4">
        <v>151</v>
      </c>
    </row>
    <row r="314" spans="1:51">
      <c r="A314" s="3"/>
      <c r="C314" s="11">
        <v>0.55000000000000004</v>
      </c>
      <c r="D314" s="11">
        <v>0.49</v>
      </c>
      <c r="E314" s="11">
        <v>0.69</v>
      </c>
      <c r="F314" s="11">
        <v>0.65</v>
      </c>
      <c r="G314" s="11">
        <v>0.72</v>
      </c>
      <c r="H314" s="11">
        <v>0.57999999999999996</v>
      </c>
      <c r="I314" s="11">
        <v>0.53</v>
      </c>
      <c r="J314" s="11">
        <v>0.56000000000000005</v>
      </c>
      <c r="K314" s="11">
        <v>0.57999999999999996</v>
      </c>
      <c r="L314" s="11">
        <v>0.52</v>
      </c>
      <c r="M314" s="11">
        <v>0.43</v>
      </c>
      <c r="N314" s="11">
        <v>0.53</v>
      </c>
      <c r="O314" s="11">
        <v>0.56000000000000005</v>
      </c>
      <c r="P314" s="11">
        <v>0.55000000000000004</v>
      </c>
      <c r="Q314" s="11">
        <v>0.51</v>
      </c>
      <c r="R314" s="11">
        <v>0.57999999999999996</v>
      </c>
      <c r="S314" s="11">
        <v>0.52</v>
      </c>
      <c r="T314" s="11">
        <v>0.57999999999999996</v>
      </c>
      <c r="U314" s="11">
        <v>0.62</v>
      </c>
      <c r="V314" s="11">
        <v>0.66</v>
      </c>
      <c r="W314" s="11">
        <v>0.56999999999999995</v>
      </c>
      <c r="X314" s="11">
        <v>0.49</v>
      </c>
      <c r="Y314" s="11">
        <v>0.53</v>
      </c>
      <c r="Z314" s="11">
        <v>0.61</v>
      </c>
      <c r="AA314" s="11">
        <v>0.66</v>
      </c>
      <c r="AB314" s="11">
        <v>0.48</v>
      </c>
      <c r="AC314" s="11">
        <v>0.55000000000000004</v>
      </c>
      <c r="AD314" s="11">
        <v>0.41</v>
      </c>
      <c r="AE314" s="11">
        <v>0.56000000000000005</v>
      </c>
      <c r="AF314" s="11">
        <v>0.56999999999999995</v>
      </c>
      <c r="AG314" s="11">
        <v>0.59</v>
      </c>
      <c r="AH314" s="11">
        <v>0.57999999999999996</v>
      </c>
      <c r="AI314" s="11">
        <v>0.44</v>
      </c>
      <c r="AJ314" s="11">
        <v>0.54</v>
      </c>
      <c r="AK314" s="11">
        <v>0.56000000000000005</v>
      </c>
      <c r="AL314" s="11">
        <v>0.65</v>
      </c>
      <c r="AM314" s="11">
        <v>0.38</v>
      </c>
      <c r="AN314" s="11">
        <v>0.62</v>
      </c>
      <c r="AO314" s="11">
        <v>0.51</v>
      </c>
      <c r="AP314" s="11">
        <v>0.66</v>
      </c>
      <c r="AQ314" s="11">
        <v>0.5</v>
      </c>
      <c r="AR314" s="11">
        <v>0.62</v>
      </c>
      <c r="AS314" s="11">
        <v>0.59</v>
      </c>
      <c r="AT314" s="11">
        <v>0.55000000000000004</v>
      </c>
      <c r="AU314" s="11">
        <v>0.56000000000000005</v>
      </c>
      <c r="AV314" s="11">
        <v>0.54</v>
      </c>
      <c r="AW314" s="11">
        <v>0.49</v>
      </c>
      <c r="AX314" s="11">
        <v>0.59</v>
      </c>
      <c r="AY314" s="11">
        <v>0.65</v>
      </c>
    </row>
    <row r="315" spans="1:51">
      <c r="A315" s="3"/>
      <c r="B315" t="s">
        <v>185</v>
      </c>
      <c r="C315" s="4">
        <v>364</v>
      </c>
      <c r="D315" s="4">
        <v>243</v>
      </c>
      <c r="E315" s="4">
        <v>95</v>
      </c>
      <c r="F315" s="4">
        <v>13</v>
      </c>
      <c r="G315" s="4">
        <v>13</v>
      </c>
      <c r="H315" s="4">
        <v>204</v>
      </c>
      <c r="I315" s="4">
        <v>160</v>
      </c>
      <c r="J315" s="4">
        <v>119</v>
      </c>
      <c r="K315" s="4">
        <v>244</v>
      </c>
      <c r="L315" s="4">
        <v>31</v>
      </c>
      <c r="M315" s="4">
        <v>11</v>
      </c>
      <c r="N315" s="4">
        <v>26</v>
      </c>
      <c r="O315" s="4">
        <v>92</v>
      </c>
      <c r="P315" s="4">
        <v>272</v>
      </c>
      <c r="Q315" s="4">
        <v>130</v>
      </c>
      <c r="R315" s="4">
        <v>234</v>
      </c>
      <c r="S315" s="4">
        <v>174</v>
      </c>
      <c r="T315" s="4">
        <v>186</v>
      </c>
      <c r="U315" s="4">
        <v>31</v>
      </c>
      <c r="V315" s="4">
        <v>40</v>
      </c>
      <c r="W315" s="4">
        <v>170</v>
      </c>
      <c r="X315" s="4">
        <v>121</v>
      </c>
      <c r="Y315" s="4">
        <v>80</v>
      </c>
      <c r="Z315" s="4">
        <v>61</v>
      </c>
      <c r="AA315" s="4">
        <v>38</v>
      </c>
      <c r="AB315" s="4">
        <v>81</v>
      </c>
      <c r="AC315" s="4">
        <v>260</v>
      </c>
      <c r="AD315" s="4">
        <v>21</v>
      </c>
      <c r="AE315" s="4">
        <v>31</v>
      </c>
      <c r="AF315" s="4">
        <v>17</v>
      </c>
      <c r="AG315" s="4">
        <v>109</v>
      </c>
      <c r="AH315" s="4">
        <v>167</v>
      </c>
      <c r="AI315" s="4">
        <v>67</v>
      </c>
      <c r="AJ315" s="4">
        <v>125</v>
      </c>
      <c r="AK315" s="4">
        <v>208</v>
      </c>
      <c r="AL315" s="4">
        <v>94</v>
      </c>
      <c r="AM315" s="4">
        <v>2</v>
      </c>
      <c r="AN315" s="4">
        <v>3</v>
      </c>
      <c r="AO315" s="4">
        <v>213</v>
      </c>
      <c r="AP315" s="4">
        <v>5</v>
      </c>
      <c r="AQ315" s="4">
        <v>182</v>
      </c>
      <c r="AR315" s="4">
        <v>134</v>
      </c>
      <c r="AS315" s="4">
        <v>33</v>
      </c>
      <c r="AT315" s="4">
        <v>290</v>
      </c>
      <c r="AU315" s="4">
        <v>239</v>
      </c>
      <c r="AV315" s="4">
        <v>125</v>
      </c>
      <c r="AW315" s="4">
        <v>160</v>
      </c>
      <c r="AX315" s="4">
        <v>50</v>
      </c>
      <c r="AY315" s="4">
        <v>99</v>
      </c>
    </row>
    <row r="316" spans="1:51">
      <c r="A316" s="3"/>
      <c r="C316" s="11">
        <v>0.42</v>
      </c>
      <c r="D316" s="11">
        <v>0.41</v>
      </c>
      <c r="E316" s="11">
        <v>0.44</v>
      </c>
      <c r="F316" s="11">
        <v>0.52</v>
      </c>
      <c r="G316" s="11">
        <v>0.52</v>
      </c>
      <c r="H316" s="11">
        <v>0.52</v>
      </c>
      <c r="I316" s="11">
        <v>0.34</v>
      </c>
      <c r="J316" s="11">
        <v>0.4</v>
      </c>
      <c r="K316" s="11">
        <v>0.42</v>
      </c>
      <c r="L316" s="11">
        <v>0.47</v>
      </c>
      <c r="M316" s="11">
        <v>0.47</v>
      </c>
      <c r="N316" s="11">
        <v>0.53</v>
      </c>
      <c r="O316" s="11">
        <v>0.35</v>
      </c>
      <c r="P316" s="11">
        <v>0.46</v>
      </c>
      <c r="Q316" s="11">
        <v>0.43</v>
      </c>
      <c r="R316" s="11">
        <v>0.42</v>
      </c>
      <c r="S316" s="11">
        <v>0.41</v>
      </c>
      <c r="T316" s="11">
        <v>0.44</v>
      </c>
      <c r="U316" s="11">
        <v>0.51</v>
      </c>
      <c r="V316" s="11">
        <v>0.44</v>
      </c>
      <c r="W316" s="11">
        <v>0.45</v>
      </c>
      <c r="X316" s="11">
        <v>0.37</v>
      </c>
      <c r="Y316" s="11">
        <v>0.42</v>
      </c>
      <c r="Z316" s="11">
        <v>0.4</v>
      </c>
      <c r="AA316" s="11">
        <v>0.39</v>
      </c>
      <c r="AB316" s="11">
        <v>0.45</v>
      </c>
      <c r="AC316" s="11">
        <v>0.42</v>
      </c>
      <c r="AD316" s="11">
        <v>0.59</v>
      </c>
      <c r="AE316" s="11">
        <v>0.37</v>
      </c>
      <c r="AF316" s="11">
        <v>0.59</v>
      </c>
      <c r="AG316" s="11">
        <v>0.49</v>
      </c>
      <c r="AH316" s="11">
        <v>0.41</v>
      </c>
      <c r="AI316" s="11">
        <v>0.38</v>
      </c>
      <c r="AJ316" s="11">
        <v>0.41</v>
      </c>
      <c r="AK316" s="11">
        <v>0.42</v>
      </c>
      <c r="AL316" s="11">
        <v>0.4</v>
      </c>
      <c r="AM316" s="11">
        <v>0.12</v>
      </c>
      <c r="AN316" s="11">
        <v>0.36</v>
      </c>
      <c r="AO316" s="11">
        <v>0.44</v>
      </c>
      <c r="AP316" s="11">
        <v>0.56999999999999995</v>
      </c>
      <c r="AQ316" s="11">
        <v>0.43</v>
      </c>
      <c r="AR316" s="11">
        <v>0.42</v>
      </c>
      <c r="AS316" s="11">
        <v>0.44</v>
      </c>
      <c r="AT316" s="11">
        <v>0.41</v>
      </c>
      <c r="AU316" s="11">
        <v>0.44</v>
      </c>
      <c r="AV316" s="11">
        <v>0.4</v>
      </c>
      <c r="AW316" s="11">
        <v>0.44</v>
      </c>
      <c r="AX316" s="11">
        <v>0.41</v>
      </c>
      <c r="AY316" s="11">
        <v>0.42</v>
      </c>
    </row>
    <row r="317" spans="1:51">
      <c r="A317" s="3"/>
      <c r="B317" t="s">
        <v>186</v>
      </c>
      <c r="C317" s="4">
        <v>350</v>
      </c>
      <c r="D317" s="4">
        <v>252</v>
      </c>
      <c r="E317" s="4">
        <v>81</v>
      </c>
      <c r="F317" s="4">
        <v>4</v>
      </c>
      <c r="G317" s="4">
        <v>13</v>
      </c>
      <c r="H317" s="4">
        <v>166</v>
      </c>
      <c r="I317" s="4">
        <v>183</v>
      </c>
      <c r="J317" s="4">
        <v>105</v>
      </c>
      <c r="K317" s="4">
        <v>265</v>
      </c>
      <c r="L317" s="4">
        <v>29</v>
      </c>
      <c r="M317" s="4">
        <v>6</v>
      </c>
      <c r="N317" s="4">
        <v>21</v>
      </c>
      <c r="O317" s="4">
        <v>137</v>
      </c>
      <c r="P317" s="4">
        <v>213</v>
      </c>
      <c r="Q317" s="4">
        <v>136</v>
      </c>
      <c r="R317" s="4">
        <v>213</v>
      </c>
      <c r="S317" s="4">
        <v>187</v>
      </c>
      <c r="T317" s="4">
        <v>154</v>
      </c>
      <c r="U317" s="4">
        <v>30</v>
      </c>
      <c r="V317" s="4">
        <v>43</v>
      </c>
      <c r="W317" s="4">
        <v>178</v>
      </c>
      <c r="X317" s="4">
        <v>98</v>
      </c>
      <c r="Y317" s="4">
        <v>79</v>
      </c>
      <c r="Z317" s="4">
        <v>61</v>
      </c>
      <c r="AA317" s="4">
        <v>46</v>
      </c>
      <c r="AB317" s="4">
        <v>66</v>
      </c>
      <c r="AC317" s="4">
        <v>252</v>
      </c>
      <c r="AD317" s="4">
        <v>12</v>
      </c>
      <c r="AE317" s="4">
        <v>34</v>
      </c>
      <c r="AF317" s="4">
        <v>7</v>
      </c>
      <c r="AG317" s="4">
        <v>114</v>
      </c>
      <c r="AH317" s="4">
        <v>161</v>
      </c>
      <c r="AI317" s="4">
        <v>51</v>
      </c>
      <c r="AJ317" s="4">
        <v>117</v>
      </c>
      <c r="AK317" s="4">
        <v>199</v>
      </c>
      <c r="AL317" s="4">
        <v>108</v>
      </c>
      <c r="AM317" s="4">
        <v>7</v>
      </c>
      <c r="AN317" s="4">
        <v>6</v>
      </c>
      <c r="AO317" s="4">
        <v>170</v>
      </c>
      <c r="AP317" s="4">
        <v>4</v>
      </c>
      <c r="AQ317" s="4">
        <v>148</v>
      </c>
      <c r="AR317" s="4">
        <v>147</v>
      </c>
      <c r="AS317" s="4">
        <v>35</v>
      </c>
      <c r="AT317" s="4">
        <v>278</v>
      </c>
      <c r="AU317" s="4">
        <v>268</v>
      </c>
      <c r="AV317" s="4">
        <v>81</v>
      </c>
      <c r="AW317" s="4">
        <v>142</v>
      </c>
      <c r="AX317" s="4">
        <v>56</v>
      </c>
      <c r="AY317" s="4">
        <v>98</v>
      </c>
    </row>
    <row r="318" spans="1:51">
      <c r="A318" s="3"/>
      <c r="C318" s="11">
        <v>0.41</v>
      </c>
      <c r="D318" s="11">
        <v>0.43</v>
      </c>
      <c r="E318" s="11">
        <v>0.37</v>
      </c>
      <c r="F318" s="11">
        <v>0.16</v>
      </c>
      <c r="G318" s="11">
        <v>0.52</v>
      </c>
      <c r="H318" s="11">
        <v>0.43</v>
      </c>
      <c r="I318" s="11">
        <v>0.39</v>
      </c>
      <c r="J318" s="11">
        <v>0.35</v>
      </c>
      <c r="K318" s="11">
        <v>0.46</v>
      </c>
      <c r="L318" s="11">
        <v>0.44</v>
      </c>
      <c r="M318" s="11">
        <v>0.23</v>
      </c>
      <c r="N318" s="11">
        <v>0.44</v>
      </c>
      <c r="O318" s="11">
        <v>0.52</v>
      </c>
      <c r="P318" s="11">
        <v>0.36</v>
      </c>
      <c r="Q318" s="11">
        <v>0.45</v>
      </c>
      <c r="R318" s="11">
        <v>0.39</v>
      </c>
      <c r="S318" s="11">
        <v>0.44</v>
      </c>
      <c r="T318" s="11">
        <v>0.37</v>
      </c>
      <c r="U318" s="11">
        <v>0.49</v>
      </c>
      <c r="V318" s="11">
        <v>0.47</v>
      </c>
      <c r="W318" s="11">
        <v>0.47</v>
      </c>
      <c r="X318" s="11">
        <v>0.3</v>
      </c>
      <c r="Y318" s="11">
        <v>0.42</v>
      </c>
      <c r="Z318" s="11">
        <v>0.4</v>
      </c>
      <c r="AA318" s="11">
        <v>0.46</v>
      </c>
      <c r="AB318" s="11">
        <v>0.37</v>
      </c>
      <c r="AC318" s="11">
        <v>0.41</v>
      </c>
      <c r="AD318" s="11">
        <v>0.33</v>
      </c>
      <c r="AE318" s="11">
        <v>0.4</v>
      </c>
      <c r="AF318" s="11">
        <v>0.25</v>
      </c>
      <c r="AG318" s="11">
        <v>0.51</v>
      </c>
      <c r="AH318" s="11">
        <v>0.39</v>
      </c>
      <c r="AI318" s="11">
        <v>0.28999999999999998</v>
      </c>
      <c r="AJ318" s="11">
        <v>0.39</v>
      </c>
      <c r="AK318" s="11">
        <v>0.41</v>
      </c>
      <c r="AL318" s="11">
        <v>0.47</v>
      </c>
      <c r="AM318" s="11">
        <v>0.48</v>
      </c>
      <c r="AN318" s="11">
        <v>0.77</v>
      </c>
      <c r="AO318" s="11">
        <v>0.35</v>
      </c>
      <c r="AP318" s="11">
        <v>0.45</v>
      </c>
      <c r="AQ318" s="11">
        <v>0.35</v>
      </c>
      <c r="AR318" s="11">
        <v>0.46</v>
      </c>
      <c r="AS318" s="11">
        <v>0.47</v>
      </c>
      <c r="AT318" s="11">
        <v>0.4</v>
      </c>
      <c r="AU318" s="11">
        <v>0.49</v>
      </c>
      <c r="AV318" s="11">
        <v>0.26</v>
      </c>
      <c r="AW318" s="11">
        <v>0.39</v>
      </c>
      <c r="AX318" s="11">
        <v>0.46</v>
      </c>
      <c r="AY318" s="11">
        <v>0.42</v>
      </c>
    </row>
    <row r="319" spans="1:51">
      <c r="A319" s="3"/>
      <c r="B319" t="s">
        <v>187</v>
      </c>
      <c r="C319" s="4">
        <v>306</v>
      </c>
      <c r="D319" s="4">
        <v>207</v>
      </c>
      <c r="E319" s="4">
        <v>75</v>
      </c>
      <c r="F319" s="4">
        <v>10</v>
      </c>
      <c r="G319" s="4">
        <v>14</v>
      </c>
      <c r="H319" s="4">
        <v>140</v>
      </c>
      <c r="I319" s="4">
        <v>166</v>
      </c>
      <c r="J319" s="4">
        <v>75</v>
      </c>
      <c r="K319" s="4">
        <v>231</v>
      </c>
      <c r="L319" s="4">
        <v>22</v>
      </c>
      <c r="M319" s="4">
        <v>9</v>
      </c>
      <c r="N319" s="4">
        <v>11</v>
      </c>
      <c r="O319" s="4">
        <v>87</v>
      </c>
      <c r="P319" s="4">
        <v>219</v>
      </c>
      <c r="Q319" s="4">
        <v>114</v>
      </c>
      <c r="R319" s="4">
        <v>192</v>
      </c>
      <c r="S319" s="4">
        <v>142</v>
      </c>
      <c r="T319" s="4">
        <v>156</v>
      </c>
      <c r="U319" s="4">
        <v>25</v>
      </c>
      <c r="V319" s="4">
        <v>39</v>
      </c>
      <c r="W319" s="4">
        <v>144</v>
      </c>
      <c r="X319" s="4">
        <v>99</v>
      </c>
      <c r="Y319" s="4">
        <v>65</v>
      </c>
      <c r="Z319" s="4">
        <v>53</v>
      </c>
      <c r="AA319" s="4">
        <v>31</v>
      </c>
      <c r="AB319" s="4">
        <v>59</v>
      </c>
      <c r="AC319" s="4">
        <v>208</v>
      </c>
      <c r="AD319" s="4">
        <v>11</v>
      </c>
      <c r="AE319" s="4">
        <v>41</v>
      </c>
      <c r="AF319" s="4">
        <v>11</v>
      </c>
      <c r="AG319" s="4">
        <v>99</v>
      </c>
      <c r="AH319" s="4">
        <v>138</v>
      </c>
      <c r="AI319" s="4">
        <v>56</v>
      </c>
      <c r="AJ319" s="4">
        <v>103</v>
      </c>
      <c r="AK319" s="4">
        <v>182</v>
      </c>
      <c r="AL319" s="4">
        <v>78</v>
      </c>
      <c r="AM319" s="4">
        <v>4</v>
      </c>
      <c r="AN319" s="4">
        <v>3</v>
      </c>
      <c r="AO319" s="4">
        <v>181</v>
      </c>
      <c r="AP319" s="4">
        <v>3</v>
      </c>
      <c r="AQ319" s="4">
        <v>156</v>
      </c>
      <c r="AR319" s="4">
        <v>113</v>
      </c>
      <c r="AS319" s="4">
        <v>35</v>
      </c>
      <c r="AT319" s="4">
        <v>239</v>
      </c>
      <c r="AU319" s="4">
        <v>221</v>
      </c>
      <c r="AV319" s="4">
        <v>85</v>
      </c>
      <c r="AW319" s="4">
        <v>133</v>
      </c>
      <c r="AX319" s="4">
        <v>47</v>
      </c>
      <c r="AY319" s="4">
        <v>87</v>
      </c>
    </row>
    <row r="320" spans="1:51">
      <c r="A320" s="3"/>
      <c r="C320" s="11">
        <v>0.36</v>
      </c>
      <c r="D320" s="11">
        <v>0.35</v>
      </c>
      <c r="E320" s="11">
        <v>0.35</v>
      </c>
      <c r="F320" s="11">
        <v>0.4</v>
      </c>
      <c r="G320" s="11">
        <v>0.56000000000000005</v>
      </c>
      <c r="H320" s="11">
        <v>0.36</v>
      </c>
      <c r="I320" s="11">
        <v>0.36</v>
      </c>
      <c r="J320" s="11">
        <v>0.25</v>
      </c>
      <c r="K320" s="11">
        <v>0.4</v>
      </c>
      <c r="L320" s="11">
        <v>0.34</v>
      </c>
      <c r="M320" s="11">
        <v>0.38</v>
      </c>
      <c r="N320" s="11">
        <v>0.22</v>
      </c>
      <c r="O320" s="11">
        <v>0.33</v>
      </c>
      <c r="P320" s="11">
        <v>0.37</v>
      </c>
      <c r="Q320" s="11">
        <v>0.38</v>
      </c>
      <c r="R320" s="11">
        <v>0.35</v>
      </c>
      <c r="S320" s="11">
        <v>0.33</v>
      </c>
      <c r="T320" s="11">
        <v>0.37</v>
      </c>
      <c r="U320" s="11">
        <v>0.41</v>
      </c>
      <c r="V320" s="11">
        <v>0.42</v>
      </c>
      <c r="W320" s="11">
        <v>0.38</v>
      </c>
      <c r="X320" s="11">
        <v>0.31</v>
      </c>
      <c r="Y320" s="11">
        <v>0.35</v>
      </c>
      <c r="Z320" s="11">
        <v>0.35</v>
      </c>
      <c r="AA320" s="11">
        <v>0.31</v>
      </c>
      <c r="AB320" s="11">
        <v>0.33</v>
      </c>
      <c r="AC320" s="11">
        <v>0.34</v>
      </c>
      <c r="AD320" s="11">
        <v>0.32</v>
      </c>
      <c r="AE320" s="11">
        <v>0.48</v>
      </c>
      <c r="AF320" s="11">
        <v>0.39</v>
      </c>
      <c r="AG320" s="11">
        <v>0.44</v>
      </c>
      <c r="AH320" s="11">
        <v>0.34</v>
      </c>
      <c r="AI320" s="11">
        <v>0.32</v>
      </c>
      <c r="AJ320" s="11">
        <v>0.34</v>
      </c>
      <c r="AK320" s="11">
        <v>0.37</v>
      </c>
      <c r="AL320" s="11">
        <v>0.34</v>
      </c>
      <c r="AM320" s="11">
        <v>0.28000000000000003</v>
      </c>
      <c r="AN320" s="11">
        <v>0.36</v>
      </c>
      <c r="AO320" s="11">
        <v>0.38</v>
      </c>
      <c r="AP320" s="11">
        <v>0.34</v>
      </c>
      <c r="AQ320" s="11">
        <v>0.37</v>
      </c>
      <c r="AR320" s="11">
        <v>0.36</v>
      </c>
      <c r="AS320" s="11">
        <v>0.47</v>
      </c>
      <c r="AT320" s="11">
        <v>0.34</v>
      </c>
      <c r="AU320" s="11">
        <v>0.41</v>
      </c>
      <c r="AV320" s="11">
        <v>0.27</v>
      </c>
      <c r="AW320" s="11">
        <v>0.37</v>
      </c>
      <c r="AX320" s="11">
        <v>0.39</v>
      </c>
      <c r="AY320" s="11">
        <v>0.37</v>
      </c>
    </row>
    <row r="321" spans="1:51">
      <c r="A321" s="3"/>
      <c r="B321" t="s">
        <v>188</v>
      </c>
      <c r="C321" s="4">
        <v>276</v>
      </c>
      <c r="D321" s="4">
        <v>189</v>
      </c>
      <c r="E321" s="4">
        <v>78</v>
      </c>
      <c r="F321" s="4">
        <v>4</v>
      </c>
      <c r="G321" s="4">
        <v>4</v>
      </c>
      <c r="H321" s="4">
        <v>129</v>
      </c>
      <c r="I321" s="4">
        <v>147</v>
      </c>
      <c r="J321" s="4">
        <v>110</v>
      </c>
      <c r="K321" s="4">
        <v>185</v>
      </c>
      <c r="L321" s="4">
        <v>21</v>
      </c>
      <c r="M321" s="4">
        <v>5</v>
      </c>
      <c r="N321" s="4">
        <v>16</v>
      </c>
      <c r="O321" s="4">
        <v>96</v>
      </c>
      <c r="P321" s="4">
        <v>179</v>
      </c>
      <c r="Q321" s="4">
        <v>84</v>
      </c>
      <c r="R321" s="4">
        <v>191</v>
      </c>
      <c r="S321" s="4">
        <v>139</v>
      </c>
      <c r="T321" s="4">
        <v>134</v>
      </c>
      <c r="U321" s="4">
        <v>15</v>
      </c>
      <c r="V321" s="4">
        <v>33</v>
      </c>
      <c r="W321" s="4">
        <v>124</v>
      </c>
      <c r="X321" s="4">
        <v>104</v>
      </c>
      <c r="Y321" s="4">
        <v>54</v>
      </c>
      <c r="Z321" s="4">
        <v>56</v>
      </c>
      <c r="AA321" s="4">
        <v>35</v>
      </c>
      <c r="AB321" s="4">
        <v>50</v>
      </c>
      <c r="AC321" s="4">
        <v>196</v>
      </c>
      <c r="AD321" s="4">
        <v>8</v>
      </c>
      <c r="AE321" s="4">
        <v>27</v>
      </c>
      <c r="AF321" s="4">
        <v>9</v>
      </c>
      <c r="AG321" s="4">
        <v>69</v>
      </c>
      <c r="AH321" s="4">
        <v>134</v>
      </c>
      <c r="AI321" s="4">
        <v>51</v>
      </c>
      <c r="AJ321" s="4">
        <v>116</v>
      </c>
      <c r="AK321" s="4">
        <v>135</v>
      </c>
      <c r="AL321" s="4">
        <v>71</v>
      </c>
      <c r="AM321" s="4">
        <v>4</v>
      </c>
      <c r="AN321" s="4">
        <v>3</v>
      </c>
      <c r="AO321" s="4">
        <v>155</v>
      </c>
      <c r="AP321" s="4">
        <v>2</v>
      </c>
      <c r="AQ321" s="4">
        <v>131</v>
      </c>
      <c r="AR321" s="4">
        <v>103</v>
      </c>
      <c r="AS321" s="4">
        <v>23</v>
      </c>
      <c r="AT321" s="4">
        <v>222</v>
      </c>
      <c r="AU321" s="4">
        <v>175</v>
      </c>
      <c r="AV321" s="4">
        <v>101</v>
      </c>
      <c r="AW321" s="4">
        <v>119</v>
      </c>
      <c r="AX321" s="4">
        <v>38</v>
      </c>
      <c r="AY321" s="4">
        <v>75</v>
      </c>
    </row>
    <row r="322" spans="1:51">
      <c r="A322" s="3"/>
      <c r="C322" s="11">
        <v>0.32</v>
      </c>
      <c r="D322" s="11">
        <v>0.32</v>
      </c>
      <c r="E322" s="11">
        <v>0.36</v>
      </c>
      <c r="F322" s="11">
        <v>0.16</v>
      </c>
      <c r="G322" s="11">
        <v>0.16</v>
      </c>
      <c r="H322" s="11">
        <v>0.33</v>
      </c>
      <c r="I322" s="11">
        <v>0.31</v>
      </c>
      <c r="J322" s="11">
        <v>0.37</v>
      </c>
      <c r="K322" s="11">
        <v>0.32</v>
      </c>
      <c r="L322" s="11">
        <v>0.32</v>
      </c>
      <c r="M322" s="11">
        <v>0.2</v>
      </c>
      <c r="N322" s="11">
        <v>0.33</v>
      </c>
      <c r="O322" s="11">
        <v>0.37</v>
      </c>
      <c r="P322" s="11">
        <v>0.3</v>
      </c>
      <c r="Q322" s="11">
        <v>0.28000000000000003</v>
      </c>
      <c r="R322" s="11">
        <v>0.35</v>
      </c>
      <c r="S322" s="11">
        <v>0.33</v>
      </c>
      <c r="T322" s="11">
        <v>0.32</v>
      </c>
      <c r="U322" s="11">
        <v>0.25</v>
      </c>
      <c r="V322" s="11">
        <v>0.36</v>
      </c>
      <c r="W322" s="11">
        <v>0.33</v>
      </c>
      <c r="X322" s="11">
        <v>0.32</v>
      </c>
      <c r="Y322" s="11">
        <v>0.28999999999999998</v>
      </c>
      <c r="Z322" s="11">
        <v>0.36</v>
      </c>
      <c r="AA322" s="11">
        <v>0.36</v>
      </c>
      <c r="AB322" s="11">
        <v>0.28000000000000003</v>
      </c>
      <c r="AC322" s="11">
        <v>0.32</v>
      </c>
      <c r="AD322" s="11">
        <v>0.21</v>
      </c>
      <c r="AE322" s="11">
        <v>0.33</v>
      </c>
      <c r="AF322" s="11">
        <v>0.32</v>
      </c>
      <c r="AG322" s="11">
        <v>0.31</v>
      </c>
      <c r="AH322" s="11">
        <v>0.33</v>
      </c>
      <c r="AI322" s="11">
        <v>0.28999999999999998</v>
      </c>
      <c r="AJ322" s="11">
        <v>0.38</v>
      </c>
      <c r="AK322" s="11">
        <v>0.28000000000000003</v>
      </c>
      <c r="AL322" s="11">
        <v>0.31</v>
      </c>
      <c r="AM322" s="11">
        <v>0.25</v>
      </c>
      <c r="AN322" s="11">
        <v>0.36</v>
      </c>
      <c r="AO322" s="11">
        <v>0.32</v>
      </c>
      <c r="AP322" s="11">
        <v>0.23</v>
      </c>
      <c r="AQ322" s="11">
        <v>0.31</v>
      </c>
      <c r="AR322" s="11">
        <v>0.32</v>
      </c>
      <c r="AS322" s="11">
        <v>0.31</v>
      </c>
      <c r="AT322" s="11">
        <v>0.32</v>
      </c>
      <c r="AU322" s="11">
        <v>0.32</v>
      </c>
      <c r="AV322" s="11">
        <v>0.32</v>
      </c>
      <c r="AW322" s="11">
        <v>0.33</v>
      </c>
      <c r="AX322" s="11">
        <v>0.32</v>
      </c>
      <c r="AY322" s="11">
        <v>0.32</v>
      </c>
    </row>
    <row r="323" spans="1:51">
      <c r="A323" s="3"/>
      <c r="B323" t="s">
        <v>79</v>
      </c>
      <c r="C323" s="4">
        <v>107</v>
      </c>
      <c r="D323" s="4">
        <v>73</v>
      </c>
      <c r="E323" s="4">
        <v>27</v>
      </c>
      <c r="F323" s="4">
        <v>4</v>
      </c>
      <c r="G323" s="4">
        <v>2</v>
      </c>
      <c r="H323" s="4">
        <v>52</v>
      </c>
      <c r="I323" s="4">
        <v>54</v>
      </c>
      <c r="J323" s="4">
        <v>46</v>
      </c>
      <c r="K323" s="4">
        <v>58</v>
      </c>
      <c r="L323" s="4">
        <v>8</v>
      </c>
      <c r="M323" s="4">
        <v>4</v>
      </c>
      <c r="N323" s="4">
        <v>5</v>
      </c>
      <c r="O323" s="4">
        <v>31</v>
      </c>
      <c r="P323" s="4">
        <v>76</v>
      </c>
      <c r="Q323" s="4">
        <v>43</v>
      </c>
      <c r="R323" s="4">
        <v>64</v>
      </c>
      <c r="S323" s="4">
        <v>63</v>
      </c>
      <c r="T323" s="4">
        <v>43</v>
      </c>
      <c r="U323" s="4">
        <v>2</v>
      </c>
      <c r="V323" s="4">
        <v>5</v>
      </c>
      <c r="W323" s="4">
        <v>48</v>
      </c>
      <c r="X323" s="4">
        <v>52</v>
      </c>
      <c r="Y323" s="4">
        <v>25</v>
      </c>
      <c r="Z323" s="4">
        <v>18</v>
      </c>
      <c r="AA323" s="4">
        <v>11</v>
      </c>
      <c r="AB323" s="4">
        <v>24</v>
      </c>
      <c r="AC323" s="4">
        <v>79</v>
      </c>
      <c r="AD323" s="4">
        <v>1</v>
      </c>
      <c r="AE323" s="4">
        <v>12</v>
      </c>
      <c r="AF323" s="4">
        <v>6</v>
      </c>
      <c r="AG323" s="4">
        <v>19</v>
      </c>
      <c r="AH323" s="4">
        <v>51</v>
      </c>
      <c r="AI323" s="4">
        <v>29</v>
      </c>
      <c r="AJ323" s="4">
        <v>45</v>
      </c>
      <c r="AK323" s="4">
        <v>52</v>
      </c>
      <c r="AL323" s="4">
        <v>22</v>
      </c>
      <c r="AM323" s="4">
        <v>1</v>
      </c>
      <c r="AN323" s="4" t="s">
        <v>14</v>
      </c>
      <c r="AO323" s="4">
        <v>64</v>
      </c>
      <c r="AP323" s="4">
        <v>1</v>
      </c>
      <c r="AQ323" s="4">
        <v>60</v>
      </c>
      <c r="AR323" s="4">
        <v>28</v>
      </c>
      <c r="AS323" s="4">
        <v>11</v>
      </c>
      <c r="AT323" s="4">
        <v>85</v>
      </c>
      <c r="AU323" s="4">
        <v>60</v>
      </c>
      <c r="AV323" s="4">
        <v>47</v>
      </c>
      <c r="AW323" s="4">
        <v>45</v>
      </c>
      <c r="AX323" s="4">
        <v>18</v>
      </c>
      <c r="AY323" s="4">
        <v>20</v>
      </c>
    </row>
    <row r="324" spans="1:51">
      <c r="A324" s="3"/>
      <c r="C324" s="11">
        <v>0.12</v>
      </c>
      <c r="D324" s="11">
        <v>0.12</v>
      </c>
      <c r="E324" s="11">
        <v>0.13</v>
      </c>
      <c r="F324" s="11">
        <v>0.16</v>
      </c>
      <c r="G324" s="11">
        <v>0.08</v>
      </c>
      <c r="H324" s="11">
        <v>0.13</v>
      </c>
      <c r="I324" s="11">
        <v>0.12</v>
      </c>
      <c r="J324" s="11">
        <v>0.16</v>
      </c>
      <c r="K324" s="11">
        <v>0.1</v>
      </c>
      <c r="L324" s="11">
        <v>0.12</v>
      </c>
      <c r="M324" s="11">
        <v>0.18</v>
      </c>
      <c r="N324" s="11">
        <v>0.1</v>
      </c>
      <c r="O324" s="11">
        <v>0.12</v>
      </c>
      <c r="P324" s="11">
        <v>0.13</v>
      </c>
      <c r="Q324" s="11">
        <v>0.14000000000000001</v>
      </c>
      <c r="R324" s="11">
        <v>0.12</v>
      </c>
      <c r="S324" s="11">
        <v>0.15</v>
      </c>
      <c r="T324" s="11">
        <v>0.1</v>
      </c>
      <c r="U324" s="11">
        <v>0.03</v>
      </c>
      <c r="V324" s="11">
        <v>0.05</v>
      </c>
      <c r="W324" s="11">
        <v>0.13</v>
      </c>
      <c r="X324" s="11">
        <v>0.16</v>
      </c>
      <c r="Y324" s="11">
        <v>0.13</v>
      </c>
      <c r="Z324" s="11">
        <v>0.12</v>
      </c>
      <c r="AA324" s="11">
        <v>0.11</v>
      </c>
      <c r="AB324" s="11">
        <v>0.13</v>
      </c>
      <c r="AC324" s="11">
        <v>0.13</v>
      </c>
      <c r="AD324" s="11">
        <v>0.03</v>
      </c>
      <c r="AE324" s="11">
        <v>0.14000000000000001</v>
      </c>
      <c r="AF324" s="11">
        <v>0.19</v>
      </c>
      <c r="AG324" s="11">
        <v>0.08</v>
      </c>
      <c r="AH324" s="11">
        <v>0.12</v>
      </c>
      <c r="AI324" s="11">
        <v>0.16</v>
      </c>
      <c r="AJ324" s="11">
        <v>0.15</v>
      </c>
      <c r="AK324" s="11">
        <v>0.11</v>
      </c>
      <c r="AL324" s="11">
        <v>0.1</v>
      </c>
      <c r="AM324" s="11">
        <v>7.0000000000000007E-2</v>
      </c>
      <c r="AN324" s="4" t="s">
        <v>14</v>
      </c>
      <c r="AO324" s="11">
        <v>0.13</v>
      </c>
      <c r="AP324" s="11">
        <v>0.11</v>
      </c>
      <c r="AQ324" s="11">
        <v>0.14000000000000001</v>
      </c>
      <c r="AR324" s="11">
        <v>0.09</v>
      </c>
      <c r="AS324" s="11">
        <v>0.14000000000000001</v>
      </c>
      <c r="AT324" s="11">
        <v>0.12</v>
      </c>
      <c r="AU324" s="11">
        <v>0.11</v>
      </c>
      <c r="AV324" s="11">
        <v>0.15</v>
      </c>
      <c r="AW324" s="11">
        <v>0.12</v>
      </c>
      <c r="AX324" s="11">
        <v>0.15</v>
      </c>
      <c r="AY324" s="11">
        <v>0.09</v>
      </c>
    </row>
    <row r="325" spans="1:51">
      <c r="A325" s="3"/>
      <c r="B325" t="s">
        <v>131</v>
      </c>
      <c r="C325" s="4">
        <v>3</v>
      </c>
      <c r="D325" s="4">
        <v>1</v>
      </c>
      <c r="E325" s="4">
        <v>2</v>
      </c>
      <c r="F325" s="4" t="s">
        <v>14</v>
      </c>
      <c r="G325" s="4" t="s">
        <v>14</v>
      </c>
      <c r="H325" s="4" t="s">
        <v>14</v>
      </c>
      <c r="I325" s="4">
        <v>3</v>
      </c>
      <c r="J325" s="4">
        <v>1</v>
      </c>
      <c r="K325" s="4">
        <v>2</v>
      </c>
      <c r="L325" s="4" t="s">
        <v>14</v>
      </c>
      <c r="M325" s="4" t="s">
        <v>14</v>
      </c>
      <c r="N325" s="4" t="s">
        <v>14</v>
      </c>
      <c r="O325" s="4">
        <v>1</v>
      </c>
      <c r="P325" s="4">
        <v>2</v>
      </c>
      <c r="Q325" s="4">
        <v>1</v>
      </c>
      <c r="R325" s="4">
        <v>2</v>
      </c>
      <c r="S325" s="4">
        <v>2</v>
      </c>
      <c r="T325" s="4">
        <v>1</v>
      </c>
      <c r="U325" s="4" t="s">
        <v>14</v>
      </c>
      <c r="V325" s="4" t="s">
        <v>14</v>
      </c>
      <c r="W325" s="4">
        <v>1</v>
      </c>
      <c r="X325" s="4">
        <v>2</v>
      </c>
      <c r="Y325" s="4">
        <v>1</v>
      </c>
      <c r="Z325" s="4">
        <v>1</v>
      </c>
      <c r="AA325" s="4" t="s">
        <v>14</v>
      </c>
      <c r="AB325" s="4">
        <v>1</v>
      </c>
      <c r="AC325" s="4">
        <v>3</v>
      </c>
      <c r="AD325" s="4" t="s">
        <v>14</v>
      </c>
      <c r="AE325" s="4" t="s">
        <v>14</v>
      </c>
      <c r="AF325" s="4" t="s">
        <v>14</v>
      </c>
      <c r="AG325" s="4" t="s">
        <v>14</v>
      </c>
      <c r="AH325" s="4">
        <v>1</v>
      </c>
      <c r="AI325" s="4">
        <v>2</v>
      </c>
      <c r="AJ325" s="4">
        <v>1</v>
      </c>
      <c r="AK325" s="4">
        <v>2</v>
      </c>
      <c r="AL325" s="4" t="s">
        <v>14</v>
      </c>
      <c r="AM325" s="4" t="s">
        <v>14</v>
      </c>
      <c r="AN325" s="4" t="s">
        <v>14</v>
      </c>
      <c r="AO325" s="4">
        <v>3</v>
      </c>
      <c r="AP325" s="4" t="s">
        <v>14</v>
      </c>
      <c r="AQ325" s="4">
        <v>3</v>
      </c>
      <c r="AR325" s="4" t="s">
        <v>14</v>
      </c>
      <c r="AS325" s="4" t="s">
        <v>14</v>
      </c>
      <c r="AT325" s="4">
        <v>3</v>
      </c>
      <c r="AU325" s="4">
        <v>2</v>
      </c>
      <c r="AV325" s="4">
        <v>1</v>
      </c>
      <c r="AW325" s="4">
        <v>1</v>
      </c>
      <c r="AX325" s="4" t="s">
        <v>14</v>
      </c>
      <c r="AY325" s="4">
        <v>2</v>
      </c>
    </row>
    <row r="326" spans="1:51">
      <c r="A326" s="3"/>
      <c r="C326" s="11">
        <v>0</v>
      </c>
      <c r="D326" s="11">
        <v>0</v>
      </c>
      <c r="E326" s="11">
        <v>0.01</v>
      </c>
      <c r="F326" s="4" t="s">
        <v>14</v>
      </c>
      <c r="G326" s="4" t="s">
        <v>14</v>
      </c>
      <c r="H326" s="4" t="s">
        <v>14</v>
      </c>
      <c r="I326" s="11">
        <v>0.01</v>
      </c>
      <c r="J326" s="11">
        <v>0</v>
      </c>
      <c r="K326" s="11">
        <v>0</v>
      </c>
      <c r="L326" s="4" t="s">
        <v>14</v>
      </c>
      <c r="M326" s="4" t="s">
        <v>14</v>
      </c>
      <c r="N326" s="4" t="s">
        <v>14</v>
      </c>
      <c r="O326" s="11">
        <v>0</v>
      </c>
      <c r="P326" s="11">
        <v>0</v>
      </c>
      <c r="Q326" s="11">
        <v>0</v>
      </c>
      <c r="R326" s="11">
        <v>0</v>
      </c>
      <c r="S326" s="11">
        <v>0</v>
      </c>
      <c r="T326" s="11">
        <v>0</v>
      </c>
      <c r="U326" s="4" t="s">
        <v>14</v>
      </c>
      <c r="V326" s="4" t="s">
        <v>14</v>
      </c>
      <c r="W326" s="11">
        <v>0</v>
      </c>
      <c r="X326" s="11">
        <v>0.01</v>
      </c>
      <c r="Y326" s="11">
        <v>0</v>
      </c>
      <c r="Z326" s="11">
        <v>0.01</v>
      </c>
      <c r="AA326" s="4" t="s">
        <v>14</v>
      </c>
      <c r="AB326" s="11">
        <v>0</v>
      </c>
      <c r="AC326" s="11">
        <v>0</v>
      </c>
      <c r="AD326" s="4" t="s">
        <v>14</v>
      </c>
      <c r="AE326" s="4" t="s">
        <v>14</v>
      </c>
      <c r="AF326" s="4" t="s">
        <v>14</v>
      </c>
      <c r="AG326" s="4" t="s">
        <v>14</v>
      </c>
      <c r="AH326" s="11">
        <v>0</v>
      </c>
      <c r="AI326" s="11">
        <v>0.01</v>
      </c>
      <c r="AJ326" s="11">
        <v>0</v>
      </c>
      <c r="AK326" s="11">
        <v>0</v>
      </c>
      <c r="AL326" s="4" t="s">
        <v>14</v>
      </c>
      <c r="AM326" s="4" t="s">
        <v>14</v>
      </c>
      <c r="AN326" s="4" t="s">
        <v>14</v>
      </c>
      <c r="AO326" s="11">
        <v>0.01</v>
      </c>
      <c r="AP326" s="4" t="s">
        <v>14</v>
      </c>
      <c r="AQ326" s="11">
        <v>0.01</v>
      </c>
      <c r="AR326" s="4" t="s">
        <v>14</v>
      </c>
      <c r="AS326" s="4" t="s">
        <v>14</v>
      </c>
      <c r="AT326" s="11">
        <v>0</v>
      </c>
      <c r="AU326" s="11">
        <v>0</v>
      </c>
      <c r="AV326" s="11">
        <v>0</v>
      </c>
      <c r="AW326" s="11">
        <v>0</v>
      </c>
      <c r="AX326" s="4" t="s">
        <v>14</v>
      </c>
      <c r="AY326" s="11">
        <v>0.01</v>
      </c>
    </row>
    <row r="327" spans="1:51">
      <c r="A327" s="3"/>
    </row>
    <row r="328" spans="1:51">
      <c r="A328" s="3"/>
    </row>
    <row r="329" spans="1:51">
      <c r="A329" s="2" t="s">
        <v>189</v>
      </c>
    </row>
    <row r="330" spans="1:51">
      <c r="A330" s="3"/>
    </row>
    <row r="331" spans="1:51" s="10" customFormat="1" ht="29.25" customHeight="1">
      <c r="A331" s="9"/>
      <c r="C331" s="7" t="s">
        <v>39</v>
      </c>
      <c r="D331" s="14" t="s">
        <v>15</v>
      </c>
      <c r="E331" s="15"/>
      <c r="F331" s="15"/>
      <c r="G331" s="15"/>
      <c r="H331" s="14" t="s">
        <v>16</v>
      </c>
      <c r="I331" s="15"/>
      <c r="J331" s="14" t="s">
        <v>17</v>
      </c>
      <c r="K331" s="15"/>
      <c r="L331" s="15"/>
      <c r="M331" s="15"/>
      <c r="N331" s="15"/>
      <c r="O331" s="14" t="s">
        <v>40</v>
      </c>
      <c r="P331" s="15"/>
      <c r="Q331" s="14" t="s">
        <v>19</v>
      </c>
      <c r="R331" s="15"/>
      <c r="S331" s="14" t="s">
        <v>41</v>
      </c>
      <c r="T331" s="15"/>
      <c r="U331" s="14" t="s">
        <v>42</v>
      </c>
      <c r="V331" s="15"/>
      <c r="W331" s="15"/>
      <c r="X331" s="15"/>
      <c r="Y331" s="14" t="s">
        <v>22</v>
      </c>
      <c r="Z331" s="15"/>
      <c r="AA331" s="15"/>
      <c r="AB331" s="15"/>
      <c r="AC331" s="15"/>
      <c r="AD331" s="15"/>
      <c r="AE331" s="15"/>
      <c r="AF331" s="15"/>
      <c r="AG331" s="14" t="s">
        <v>23</v>
      </c>
      <c r="AH331" s="15"/>
      <c r="AI331" s="15"/>
      <c r="AJ331" s="14" t="s">
        <v>24</v>
      </c>
      <c r="AK331" s="15"/>
      <c r="AL331" s="14" t="s">
        <v>25</v>
      </c>
      <c r="AM331" s="15"/>
      <c r="AN331" s="15"/>
      <c r="AO331" s="15"/>
      <c r="AP331" s="15"/>
      <c r="AQ331" s="15"/>
      <c r="AR331" s="15"/>
      <c r="AS331" s="14" t="s">
        <v>26</v>
      </c>
      <c r="AT331" s="15"/>
      <c r="AU331" s="14" t="s">
        <v>43</v>
      </c>
      <c r="AV331" s="15"/>
      <c r="AW331" s="14" t="s">
        <v>44</v>
      </c>
      <c r="AX331" s="15"/>
      <c r="AY331" s="15"/>
    </row>
    <row r="332" spans="1:51" s="7" customFormat="1" ht="32.25" customHeight="1">
      <c r="A332" s="6"/>
      <c r="D332" s="8" t="s">
        <v>45</v>
      </c>
      <c r="E332" s="8" t="s">
        <v>46</v>
      </c>
      <c r="F332" s="8" t="s">
        <v>47</v>
      </c>
      <c r="G332" s="8" t="s">
        <v>48</v>
      </c>
      <c r="H332" s="8" t="s">
        <v>49</v>
      </c>
      <c r="I332" s="8" t="s">
        <v>50</v>
      </c>
      <c r="J332" s="8" t="s">
        <v>51</v>
      </c>
      <c r="K332" s="8" t="s">
        <v>52</v>
      </c>
      <c r="L332" s="8" t="s">
        <v>53</v>
      </c>
      <c r="M332" s="8" t="s">
        <v>54</v>
      </c>
      <c r="N332" s="8" t="s">
        <v>55</v>
      </c>
      <c r="O332" s="8" t="s">
        <v>56</v>
      </c>
      <c r="P332" s="8" t="s">
        <v>57</v>
      </c>
      <c r="Q332" s="8" t="s">
        <v>56</v>
      </c>
      <c r="R332" s="8" t="s">
        <v>57</v>
      </c>
      <c r="S332" s="8" t="s">
        <v>56</v>
      </c>
      <c r="T332" s="8" t="s">
        <v>57</v>
      </c>
      <c r="U332" s="8" t="s">
        <v>58</v>
      </c>
      <c r="V332" s="8" t="s">
        <v>59</v>
      </c>
      <c r="W332" s="8" t="s">
        <v>60</v>
      </c>
      <c r="X332" s="8" t="s">
        <v>61</v>
      </c>
      <c r="Y332" s="8" t="s">
        <v>62</v>
      </c>
      <c r="Z332" s="8" t="s">
        <v>63</v>
      </c>
      <c r="AA332" s="8" t="s">
        <v>64</v>
      </c>
      <c r="AB332" s="8" t="s">
        <v>65</v>
      </c>
      <c r="AC332" s="8" t="s">
        <v>66</v>
      </c>
      <c r="AD332" s="8" t="s">
        <v>67</v>
      </c>
      <c r="AE332" s="8" t="s">
        <v>68</v>
      </c>
      <c r="AF332" s="8" t="s">
        <v>69</v>
      </c>
      <c r="AG332" s="8" t="s">
        <v>70</v>
      </c>
      <c r="AH332" s="8" t="s">
        <v>71</v>
      </c>
      <c r="AI332" s="8" t="s">
        <v>72</v>
      </c>
      <c r="AJ332" s="8" t="s">
        <v>73</v>
      </c>
      <c r="AK332" s="8" t="s">
        <v>74</v>
      </c>
      <c r="AL332" s="8" t="s">
        <v>75</v>
      </c>
      <c r="AM332" s="8" t="s">
        <v>76</v>
      </c>
      <c r="AN332" s="8" t="s">
        <v>77</v>
      </c>
      <c r="AO332" s="8" t="s">
        <v>78</v>
      </c>
      <c r="AP332" s="8" t="s">
        <v>79</v>
      </c>
      <c r="AQ332" s="8" t="s">
        <v>80</v>
      </c>
      <c r="AR332" s="8" t="s">
        <v>81</v>
      </c>
      <c r="AS332" s="8" t="s">
        <v>82</v>
      </c>
      <c r="AT332" s="8" t="s">
        <v>57</v>
      </c>
      <c r="AU332" s="8" t="s">
        <v>56</v>
      </c>
      <c r="AV332" s="8" t="s">
        <v>57</v>
      </c>
      <c r="AW332" s="8" t="s">
        <v>83</v>
      </c>
      <c r="AX332" s="8" t="s">
        <v>84</v>
      </c>
      <c r="AY332" s="8" t="s">
        <v>85</v>
      </c>
    </row>
    <row r="333" spans="1:51">
      <c r="A333" s="3" t="s">
        <v>86</v>
      </c>
      <c r="C333" s="4">
        <v>3315</v>
      </c>
      <c r="D333" s="4">
        <v>2189</v>
      </c>
      <c r="E333" s="4">
        <v>790</v>
      </c>
      <c r="F333" s="4">
        <v>196</v>
      </c>
      <c r="G333" s="4">
        <v>140</v>
      </c>
      <c r="H333" s="4">
        <v>1558</v>
      </c>
      <c r="I333" s="4">
        <v>1757</v>
      </c>
      <c r="J333" s="4">
        <v>1318</v>
      </c>
      <c r="K333" s="4">
        <v>1919</v>
      </c>
      <c r="L333" s="4">
        <v>321</v>
      </c>
      <c r="M333" s="4">
        <v>85</v>
      </c>
      <c r="N333" s="4">
        <v>179</v>
      </c>
      <c r="O333" s="4">
        <v>774</v>
      </c>
      <c r="P333" s="4">
        <v>2541</v>
      </c>
      <c r="Q333" s="4">
        <v>1183</v>
      </c>
      <c r="R333" s="4">
        <v>2132</v>
      </c>
      <c r="S333" s="4">
        <v>1635</v>
      </c>
      <c r="T333" s="4">
        <v>1629</v>
      </c>
      <c r="U333" s="4">
        <v>373</v>
      </c>
      <c r="V333" s="4">
        <v>385</v>
      </c>
      <c r="W333" s="4">
        <v>1153</v>
      </c>
      <c r="X333" s="4">
        <v>1397</v>
      </c>
      <c r="Y333" s="4">
        <v>704</v>
      </c>
      <c r="Z333" s="4">
        <v>615</v>
      </c>
      <c r="AA333" s="4">
        <v>348</v>
      </c>
      <c r="AB333" s="4">
        <v>766</v>
      </c>
      <c r="AC333" s="4">
        <v>2433</v>
      </c>
      <c r="AD333" s="4">
        <v>172</v>
      </c>
      <c r="AE333" s="4">
        <v>326</v>
      </c>
      <c r="AF333" s="4">
        <v>103</v>
      </c>
      <c r="AG333" s="4">
        <v>888</v>
      </c>
      <c r="AH333" s="4">
        <v>1525</v>
      </c>
      <c r="AI333" s="4">
        <v>784</v>
      </c>
      <c r="AJ333" s="4">
        <v>1081</v>
      </c>
      <c r="AK333" s="4">
        <v>2084</v>
      </c>
      <c r="AL333" s="4">
        <v>784</v>
      </c>
      <c r="AM333" s="4">
        <v>140</v>
      </c>
      <c r="AN333" s="4">
        <v>20</v>
      </c>
      <c r="AO333" s="4">
        <v>2059</v>
      </c>
      <c r="AP333" s="4">
        <v>33</v>
      </c>
      <c r="AQ333" s="4">
        <v>1819</v>
      </c>
      <c r="AR333" s="4">
        <v>1216</v>
      </c>
      <c r="AS333" s="4">
        <v>198</v>
      </c>
      <c r="AT333" s="4">
        <v>2919</v>
      </c>
      <c r="AU333" s="4">
        <v>1158</v>
      </c>
      <c r="AV333" s="4">
        <v>2157</v>
      </c>
      <c r="AW333" s="4">
        <v>1548</v>
      </c>
      <c r="AX333" s="4">
        <v>502</v>
      </c>
      <c r="AY333" s="4">
        <v>819</v>
      </c>
    </row>
    <row r="334" spans="1:51">
      <c r="A334" s="3"/>
    </row>
    <row r="335" spans="1:51">
      <c r="A335" s="3" t="s">
        <v>190</v>
      </c>
      <c r="B335" t="s">
        <v>191</v>
      </c>
      <c r="C335" s="4">
        <v>414</v>
      </c>
      <c r="D335" s="4">
        <v>257</v>
      </c>
      <c r="E335" s="4">
        <v>87</v>
      </c>
      <c r="F335" s="4">
        <v>49</v>
      </c>
      <c r="G335" s="4">
        <v>21</v>
      </c>
      <c r="H335" s="4">
        <v>183</v>
      </c>
      <c r="I335" s="4">
        <v>231</v>
      </c>
      <c r="J335" s="4">
        <v>152</v>
      </c>
      <c r="K335" s="4">
        <v>258</v>
      </c>
      <c r="L335" s="4">
        <v>16</v>
      </c>
      <c r="M335" s="4">
        <v>10</v>
      </c>
      <c r="N335" s="4">
        <v>16</v>
      </c>
      <c r="O335" s="4">
        <v>100</v>
      </c>
      <c r="P335" s="4">
        <v>314</v>
      </c>
      <c r="Q335" s="4">
        <v>110</v>
      </c>
      <c r="R335" s="4">
        <v>304</v>
      </c>
      <c r="S335" s="4">
        <v>189</v>
      </c>
      <c r="T335" s="4">
        <v>215</v>
      </c>
      <c r="U335" s="4">
        <v>84</v>
      </c>
      <c r="V335" s="4">
        <v>54</v>
      </c>
      <c r="W335" s="4">
        <v>115</v>
      </c>
      <c r="X335" s="4">
        <v>161</v>
      </c>
      <c r="Y335" s="4">
        <v>87</v>
      </c>
      <c r="Z335" s="4">
        <v>71</v>
      </c>
      <c r="AA335" s="4">
        <v>44</v>
      </c>
      <c r="AB335" s="4">
        <v>87</v>
      </c>
      <c r="AC335" s="4">
        <v>289</v>
      </c>
      <c r="AD335" s="4">
        <v>20</v>
      </c>
      <c r="AE335" s="4">
        <v>48</v>
      </c>
      <c r="AF335" s="4">
        <v>10</v>
      </c>
      <c r="AG335" s="4">
        <v>122</v>
      </c>
      <c r="AH335" s="4">
        <v>168</v>
      </c>
      <c r="AI335" s="4">
        <v>107</v>
      </c>
      <c r="AJ335" s="4">
        <v>146</v>
      </c>
      <c r="AK335" s="4">
        <v>243</v>
      </c>
      <c r="AL335" s="4">
        <v>114</v>
      </c>
      <c r="AM335" s="4">
        <v>40</v>
      </c>
      <c r="AN335" s="4">
        <v>2</v>
      </c>
      <c r="AO335" s="4">
        <v>220</v>
      </c>
      <c r="AP335" s="4">
        <v>4</v>
      </c>
      <c r="AQ335" s="4">
        <v>193</v>
      </c>
      <c r="AR335" s="4">
        <v>187</v>
      </c>
      <c r="AS335" s="4">
        <v>16</v>
      </c>
      <c r="AT335" s="4">
        <v>376</v>
      </c>
      <c r="AU335" s="4">
        <v>71</v>
      </c>
      <c r="AV335" s="4">
        <v>343</v>
      </c>
      <c r="AW335" s="4">
        <v>192</v>
      </c>
      <c r="AX335" s="4">
        <v>72</v>
      </c>
      <c r="AY335" s="4">
        <v>94</v>
      </c>
    </row>
    <row r="336" spans="1:51">
      <c r="A336" s="3"/>
      <c r="C336" s="11">
        <v>0.12</v>
      </c>
      <c r="D336" s="11">
        <v>0.12</v>
      </c>
      <c r="E336" s="11">
        <v>0.11</v>
      </c>
      <c r="F336" s="11">
        <v>0.25</v>
      </c>
      <c r="G336" s="11">
        <v>0.15</v>
      </c>
      <c r="H336" s="11">
        <v>0.12</v>
      </c>
      <c r="I336" s="11">
        <v>0.13</v>
      </c>
      <c r="J336" s="11">
        <v>0.12</v>
      </c>
      <c r="K336" s="11">
        <v>0.13</v>
      </c>
      <c r="L336" s="11">
        <v>0.05</v>
      </c>
      <c r="M336" s="11">
        <v>0.12</v>
      </c>
      <c r="N336" s="11">
        <v>0.09</v>
      </c>
      <c r="O336" s="11">
        <v>0.13</v>
      </c>
      <c r="P336" s="11">
        <v>0.12</v>
      </c>
      <c r="Q336" s="11">
        <v>0.09</v>
      </c>
      <c r="R336" s="11">
        <v>0.14000000000000001</v>
      </c>
      <c r="S336" s="11">
        <v>0.12</v>
      </c>
      <c r="T336" s="11">
        <v>0.13</v>
      </c>
      <c r="U336" s="11">
        <v>0.22</v>
      </c>
      <c r="V336" s="11">
        <v>0.14000000000000001</v>
      </c>
      <c r="W336" s="11">
        <v>0.1</v>
      </c>
      <c r="X336" s="11">
        <v>0.12</v>
      </c>
      <c r="Y336" s="11">
        <v>0.12</v>
      </c>
      <c r="Z336" s="11">
        <v>0.12</v>
      </c>
      <c r="AA336" s="11">
        <v>0.13</v>
      </c>
      <c r="AB336" s="11">
        <v>0.11</v>
      </c>
      <c r="AC336" s="11">
        <v>0.12</v>
      </c>
      <c r="AD336" s="11">
        <v>0.12</v>
      </c>
      <c r="AE336" s="11">
        <v>0.15</v>
      </c>
      <c r="AF336" s="11">
        <v>0.09</v>
      </c>
      <c r="AG336" s="11">
        <v>0.14000000000000001</v>
      </c>
      <c r="AH336" s="11">
        <v>0.11</v>
      </c>
      <c r="AI336" s="11">
        <v>0.14000000000000001</v>
      </c>
      <c r="AJ336" s="11">
        <v>0.13</v>
      </c>
      <c r="AK336" s="11">
        <v>0.12</v>
      </c>
      <c r="AL336" s="11">
        <v>0.15</v>
      </c>
      <c r="AM336" s="11">
        <v>0.28000000000000003</v>
      </c>
      <c r="AN336" s="11">
        <v>0.1</v>
      </c>
      <c r="AO336" s="11">
        <v>0.11</v>
      </c>
      <c r="AP336" s="11">
        <v>0.12</v>
      </c>
      <c r="AQ336" s="11">
        <v>0.11</v>
      </c>
      <c r="AR336" s="11">
        <v>0.15</v>
      </c>
      <c r="AS336" s="11">
        <v>0.08</v>
      </c>
      <c r="AT336" s="11">
        <v>0.13</v>
      </c>
      <c r="AU336" s="11">
        <v>0.06</v>
      </c>
      <c r="AV336" s="11">
        <v>0.16</v>
      </c>
      <c r="AW336" s="11">
        <v>0.12</v>
      </c>
      <c r="AX336" s="11">
        <v>0.14000000000000001</v>
      </c>
      <c r="AY336" s="11">
        <v>0.11</v>
      </c>
    </row>
    <row r="337" spans="1:51">
      <c r="A337" s="3"/>
      <c r="B337" t="s">
        <v>192</v>
      </c>
      <c r="C337" s="4">
        <v>710</v>
      </c>
      <c r="D337" s="4">
        <v>451</v>
      </c>
      <c r="E337" s="4">
        <v>173</v>
      </c>
      <c r="F337" s="4">
        <v>51</v>
      </c>
      <c r="G337" s="4">
        <v>34</v>
      </c>
      <c r="H337" s="4">
        <v>308</v>
      </c>
      <c r="I337" s="4">
        <v>402</v>
      </c>
      <c r="J337" s="4">
        <v>300</v>
      </c>
      <c r="K337" s="4">
        <v>428</v>
      </c>
      <c r="L337" s="4">
        <v>52</v>
      </c>
      <c r="M337" s="4">
        <v>16</v>
      </c>
      <c r="N337" s="4">
        <v>25</v>
      </c>
      <c r="O337" s="4">
        <v>182</v>
      </c>
      <c r="P337" s="4">
        <v>528</v>
      </c>
      <c r="Q337" s="4">
        <v>231</v>
      </c>
      <c r="R337" s="4">
        <v>479</v>
      </c>
      <c r="S337" s="4">
        <v>326</v>
      </c>
      <c r="T337" s="4">
        <v>373</v>
      </c>
      <c r="U337" s="4">
        <v>90</v>
      </c>
      <c r="V337" s="4">
        <v>100</v>
      </c>
      <c r="W337" s="4">
        <v>239</v>
      </c>
      <c r="X337" s="4">
        <v>281</v>
      </c>
      <c r="Y337" s="4">
        <v>161</v>
      </c>
      <c r="Z337" s="4">
        <v>132</v>
      </c>
      <c r="AA337" s="4">
        <v>78</v>
      </c>
      <c r="AB337" s="4">
        <v>172</v>
      </c>
      <c r="AC337" s="4">
        <v>542</v>
      </c>
      <c r="AD337" s="4">
        <v>35</v>
      </c>
      <c r="AE337" s="4">
        <v>66</v>
      </c>
      <c r="AF337" s="4">
        <v>17</v>
      </c>
      <c r="AG337" s="4">
        <v>215</v>
      </c>
      <c r="AH337" s="4">
        <v>305</v>
      </c>
      <c r="AI337" s="4">
        <v>171</v>
      </c>
      <c r="AJ337" s="4">
        <v>243</v>
      </c>
      <c r="AK337" s="4">
        <v>449</v>
      </c>
      <c r="AL337" s="4">
        <v>168</v>
      </c>
      <c r="AM337" s="4">
        <v>32</v>
      </c>
      <c r="AN337" s="4">
        <v>2</v>
      </c>
      <c r="AO337" s="4">
        <v>465</v>
      </c>
      <c r="AP337" s="4">
        <v>5</v>
      </c>
      <c r="AQ337" s="4">
        <v>408</v>
      </c>
      <c r="AR337" s="4">
        <v>263</v>
      </c>
      <c r="AS337" s="4">
        <v>33</v>
      </c>
      <c r="AT337" s="4">
        <v>651</v>
      </c>
      <c r="AU337" s="4">
        <v>179</v>
      </c>
      <c r="AV337" s="4">
        <v>531</v>
      </c>
      <c r="AW337" s="4">
        <v>329</v>
      </c>
      <c r="AX337" s="4">
        <v>98</v>
      </c>
      <c r="AY337" s="4">
        <v>185</v>
      </c>
    </row>
    <row r="338" spans="1:51">
      <c r="A338" s="3"/>
      <c r="C338" s="11">
        <v>0.21</v>
      </c>
      <c r="D338" s="11">
        <v>0.21</v>
      </c>
      <c r="E338" s="11">
        <v>0.22</v>
      </c>
      <c r="F338" s="11">
        <v>0.26</v>
      </c>
      <c r="G338" s="11">
        <v>0.24</v>
      </c>
      <c r="H338" s="11">
        <v>0.2</v>
      </c>
      <c r="I338" s="11">
        <v>0.23</v>
      </c>
      <c r="J338" s="11">
        <v>0.23</v>
      </c>
      <c r="K338" s="11">
        <v>0.22</v>
      </c>
      <c r="L338" s="11">
        <v>0.16</v>
      </c>
      <c r="M338" s="11">
        <v>0.19</v>
      </c>
      <c r="N338" s="11">
        <v>0.14000000000000001</v>
      </c>
      <c r="O338" s="11">
        <v>0.24</v>
      </c>
      <c r="P338" s="11">
        <v>0.21</v>
      </c>
      <c r="Q338" s="11">
        <v>0.2</v>
      </c>
      <c r="R338" s="11">
        <v>0.22</v>
      </c>
      <c r="S338" s="11">
        <v>0.2</v>
      </c>
      <c r="T338" s="11">
        <v>0.23</v>
      </c>
      <c r="U338" s="11">
        <v>0.24</v>
      </c>
      <c r="V338" s="11">
        <v>0.26</v>
      </c>
      <c r="W338" s="11">
        <v>0.21</v>
      </c>
      <c r="X338" s="11">
        <v>0.2</v>
      </c>
      <c r="Y338" s="11">
        <v>0.23</v>
      </c>
      <c r="Z338" s="11">
        <v>0.21</v>
      </c>
      <c r="AA338" s="11">
        <v>0.22</v>
      </c>
      <c r="AB338" s="11">
        <v>0.22</v>
      </c>
      <c r="AC338" s="11">
        <v>0.22</v>
      </c>
      <c r="AD338" s="11">
        <v>0.2</v>
      </c>
      <c r="AE338" s="11">
        <v>0.2</v>
      </c>
      <c r="AF338" s="11">
        <v>0.16</v>
      </c>
      <c r="AG338" s="11">
        <v>0.24</v>
      </c>
      <c r="AH338" s="11">
        <v>0.2</v>
      </c>
      <c r="AI338" s="11">
        <v>0.22</v>
      </c>
      <c r="AJ338" s="11">
        <v>0.22</v>
      </c>
      <c r="AK338" s="11">
        <v>0.22</v>
      </c>
      <c r="AL338" s="11">
        <v>0.21</v>
      </c>
      <c r="AM338" s="11">
        <v>0.23</v>
      </c>
      <c r="AN338" s="11">
        <v>0.1</v>
      </c>
      <c r="AO338" s="11">
        <v>0.23</v>
      </c>
      <c r="AP338" s="11">
        <v>0.14000000000000001</v>
      </c>
      <c r="AQ338" s="11">
        <v>0.22</v>
      </c>
      <c r="AR338" s="11">
        <v>0.22</v>
      </c>
      <c r="AS338" s="11">
        <v>0.17</v>
      </c>
      <c r="AT338" s="11">
        <v>0.22</v>
      </c>
      <c r="AU338" s="11">
        <v>0.15</v>
      </c>
      <c r="AV338" s="11">
        <v>0.25</v>
      </c>
      <c r="AW338" s="11">
        <v>0.21</v>
      </c>
      <c r="AX338" s="11">
        <v>0.2</v>
      </c>
      <c r="AY338" s="11">
        <v>0.23</v>
      </c>
    </row>
    <row r="339" spans="1:51">
      <c r="A339" s="3"/>
      <c r="B339" t="s">
        <v>193</v>
      </c>
      <c r="C339" s="4">
        <v>1135</v>
      </c>
      <c r="D339" s="4">
        <v>720</v>
      </c>
      <c r="E339" s="4">
        <v>292</v>
      </c>
      <c r="F339" s="4">
        <v>71</v>
      </c>
      <c r="G339" s="4">
        <v>52</v>
      </c>
      <c r="H339" s="4">
        <v>529</v>
      </c>
      <c r="I339" s="4">
        <v>606</v>
      </c>
      <c r="J339" s="4">
        <v>440</v>
      </c>
      <c r="K339" s="4">
        <v>667</v>
      </c>
      <c r="L339" s="4">
        <v>107</v>
      </c>
      <c r="M339" s="4">
        <v>27</v>
      </c>
      <c r="N339" s="4">
        <v>54</v>
      </c>
      <c r="O339" s="4">
        <v>259</v>
      </c>
      <c r="P339" s="4">
        <v>876</v>
      </c>
      <c r="Q339" s="4">
        <v>397</v>
      </c>
      <c r="R339" s="4">
        <v>738</v>
      </c>
      <c r="S339" s="4">
        <v>568</v>
      </c>
      <c r="T339" s="4">
        <v>547</v>
      </c>
      <c r="U339" s="4">
        <v>129</v>
      </c>
      <c r="V339" s="4">
        <v>146</v>
      </c>
      <c r="W339" s="4">
        <v>397</v>
      </c>
      <c r="X339" s="4">
        <v>460</v>
      </c>
      <c r="Y339" s="4">
        <v>250</v>
      </c>
      <c r="Z339" s="4">
        <v>203</v>
      </c>
      <c r="AA339" s="4">
        <v>122</v>
      </c>
      <c r="AB339" s="4">
        <v>280</v>
      </c>
      <c r="AC339" s="4">
        <v>855</v>
      </c>
      <c r="AD339" s="4">
        <v>52</v>
      </c>
      <c r="AE339" s="4">
        <v>99</v>
      </c>
      <c r="AF339" s="4">
        <v>38</v>
      </c>
      <c r="AG339" s="4">
        <v>328</v>
      </c>
      <c r="AH339" s="4">
        <v>533</v>
      </c>
      <c r="AI339" s="4">
        <v>238</v>
      </c>
      <c r="AJ339" s="4">
        <v>363</v>
      </c>
      <c r="AK339" s="4">
        <v>728</v>
      </c>
      <c r="AL339" s="4">
        <v>272</v>
      </c>
      <c r="AM339" s="4">
        <v>49</v>
      </c>
      <c r="AN339" s="4">
        <v>3</v>
      </c>
      <c r="AO339" s="4">
        <v>694</v>
      </c>
      <c r="AP339" s="4">
        <v>17</v>
      </c>
      <c r="AQ339" s="4">
        <v>606</v>
      </c>
      <c r="AR339" s="4">
        <v>430</v>
      </c>
      <c r="AS339" s="4">
        <v>73</v>
      </c>
      <c r="AT339" s="4">
        <v>996</v>
      </c>
      <c r="AU339" s="4">
        <v>397</v>
      </c>
      <c r="AV339" s="4">
        <v>738</v>
      </c>
      <c r="AW339" s="4">
        <v>520</v>
      </c>
      <c r="AX339" s="4">
        <v>177</v>
      </c>
      <c r="AY339" s="4">
        <v>288</v>
      </c>
    </row>
    <row r="340" spans="1:51">
      <c r="A340" s="3"/>
      <c r="C340" s="11">
        <v>0.34</v>
      </c>
      <c r="D340" s="11">
        <v>0.33</v>
      </c>
      <c r="E340" s="11">
        <v>0.37</v>
      </c>
      <c r="F340" s="11">
        <v>0.36</v>
      </c>
      <c r="G340" s="11">
        <v>0.37</v>
      </c>
      <c r="H340" s="11">
        <v>0.34</v>
      </c>
      <c r="I340" s="11">
        <v>0.34</v>
      </c>
      <c r="J340" s="11">
        <v>0.33</v>
      </c>
      <c r="K340" s="11">
        <v>0.35</v>
      </c>
      <c r="L340" s="11">
        <v>0.33</v>
      </c>
      <c r="M340" s="11">
        <v>0.32</v>
      </c>
      <c r="N340" s="11">
        <v>0.3</v>
      </c>
      <c r="O340" s="11">
        <v>0.33</v>
      </c>
      <c r="P340" s="11">
        <v>0.34</v>
      </c>
      <c r="Q340" s="11">
        <v>0.34</v>
      </c>
      <c r="R340" s="11">
        <v>0.35</v>
      </c>
      <c r="S340" s="11">
        <v>0.35</v>
      </c>
      <c r="T340" s="11">
        <v>0.34</v>
      </c>
      <c r="U340" s="11">
        <v>0.35</v>
      </c>
      <c r="V340" s="11">
        <v>0.38</v>
      </c>
      <c r="W340" s="11">
        <v>0.34</v>
      </c>
      <c r="X340" s="11">
        <v>0.33</v>
      </c>
      <c r="Y340" s="11">
        <v>0.36</v>
      </c>
      <c r="Z340" s="11">
        <v>0.33</v>
      </c>
      <c r="AA340" s="11">
        <v>0.35</v>
      </c>
      <c r="AB340" s="11">
        <v>0.37</v>
      </c>
      <c r="AC340" s="11">
        <v>0.35</v>
      </c>
      <c r="AD340" s="11">
        <v>0.3</v>
      </c>
      <c r="AE340" s="11">
        <v>0.3</v>
      </c>
      <c r="AF340" s="11">
        <v>0.37</v>
      </c>
      <c r="AG340" s="11">
        <v>0.37</v>
      </c>
      <c r="AH340" s="11">
        <v>0.35</v>
      </c>
      <c r="AI340" s="11">
        <v>0.3</v>
      </c>
      <c r="AJ340" s="11">
        <v>0.34</v>
      </c>
      <c r="AK340" s="11">
        <v>0.35</v>
      </c>
      <c r="AL340" s="11">
        <v>0.35</v>
      </c>
      <c r="AM340" s="11">
        <v>0.35</v>
      </c>
      <c r="AN340" s="11">
        <v>0.18</v>
      </c>
      <c r="AO340" s="11">
        <v>0.34</v>
      </c>
      <c r="AP340" s="11">
        <v>0.52</v>
      </c>
      <c r="AQ340" s="11">
        <v>0.33</v>
      </c>
      <c r="AR340" s="11">
        <v>0.35</v>
      </c>
      <c r="AS340" s="11">
        <v>0.37</v>
      </c>
      <c r="AT340" s="11">
        <v>0.34</v>
      </c>
      <c r="AU340" s="11">
        <v>0.34</v>
      </c>
      <c r="AV340" s="11">
        <v>0.34</v>
      </c>
      <c r="AW340" s="11">
        <v>0.34</v>
      </c>
      <c r="AX340" s="11">
        <v>0.35</v>
      </c>
      <c r="AY340" s="11">
        <v>0.35</v>
      </c>
    </row>
    <row r="341" spans="1:51">
      <c r="A341" s="3"/>
      <c r="B341" t="s">
        <v>194</v>
      </c>
      <c r="C341" s="4">
        <v>1056</v>
      </c>
      <c r="D341" s="4">
        <v>761</v>
      </c>
      <c r="E341" s="4">
        <v>237</v>
      </c>
      <c r="F341" s="4">
        <v>25</v>
      </c>
      <c r="G341" s="4">
        <v>33</v>
      </c>
      <c r="H341" s="4">
        <v>538</v>
      </c>
      <c r="I341" s="4">
        <v>518</v>
      </c>
      <c r="J341" s="4">
        <v>426</v>
      </c>
      <c r="K341" s="4">
        <v>566</v>
      </c>
      <c r="L341" s="4">
        <v>145</v>
      </c>
      <c r="M341" s="4">
        <v>31</v>
      </c>
      <c r="N341" s="4">
        <v>84</v>
      </c>
      <c r="O341" s="4">
        <v>233</v>
      </c>
      <c r="P341" s="4">
        <v>823</v>
      </c>
      <c r="Q341" s="4">
        <v>445</v>
      </c>
      <c r="R341" s="4">
        <v>612</v>
      </c>
      <c r="S341" s="4">
        <v>552</v>
      </c>
      <c r="T341" s="4">
        <v>494</v>
      </c>
      <c r="U341" s="4">
        <v>70</v>
      </c>
      <c r="V341" s="4">
        <v>85</v>
      </c>
      <c r="W341" s="4">
        <v>402</v>
      </c>
      <c r="X341" s="4">
        <v>496</v>
      </c>
      <c r="Y341" s="4">
        <v>206</v>
      </c>
      <c r="Z341" s="4">
        <v>209</v>
      </c>
      <c r="AA341" s="4">
        <v>104</v>
      </c>
      <c r="AB341" s="4">
        <v>228</v>
      </c>
      <c r="AC341" s="4">
        <v>747</v>
      </c>
      <c r="AD341" s="4">
        <v>65</v>
      </c>
      <c r="AE341" s="4">
        <v>114</v>
      </c>
      <c r="AF341" s="4">
        <v>39</v>
      </c>
      <c r="AG341" s="4">
        <v>223</v>
      </c>
      <c r="AH341" s="4">
        <v>518</v>
      </c>
      <c r="AI341" s="4">
        <v>268</v>
      </c>
      <c r="AJ341" s="4">
        <v>329</v>
      </c>
      <c r="AK341" s="4">
        <v>664</v>
      </c>
      <c r="AL341" s="4">
        <v>230</v>
      </c>
      <c r="AM341" s="4">
        <v>20</v>
      </c>
      <c r="AN341" s="4">
        <v>12</v>
      </c>
      <c r="AO341" s="4">
        <v>679</v>
      </c>
      <c r="AP341" s="4">
        <v>7</v>
      </c>
      <c r="AQ341" s="4">
        <v>613</v>
      </c>
      <c r="AR341" s="4">
        <v>336</v>
      </c>
      <c r="AS341" s="4">
        <v>76</v>
      </c>
      <c r="AT341" s="4">
        <v>897</v>
      </c>
      <c r="AU341" s="4">
        <v>511</v>
      </c>
      <c r="AV341" s="4">
        <v>545</v>
      </c>
      <c r="AW341" s="4">
        <v>508</v>
      </c>
      <c r="AX341" s="4">
        <v>155</v>
      </c>
      <c r="AY341" s="4">
        <v>251</v>
      </c>
    </row>
    <row r="342" spans="1:51">
      <c r="A342" s="3"/>
      <c r="C342" s="11">
        <v>0.32</v>
      </c>
      <c r="D342" s="11">
        <v>0.35</v>
      </c>
      <c r="E342" s="11">
        <v>0.3</v>
      </c>
      <c r="F342" s="11">
        <v>0.13</v>
      </c>
      <c r="G342" s="11">
        <v>0.24</v>
      </c>
      <c r="H342" s="11">
        <v>0.35</v>
      </c>
      <c r="I342" s="11">
        <v>0.28999999999999998</v>
      </c>
      <c r="J342" s="11">
        <v>0.32</v>
      </c>
      <c r="K342" s="11">
        <v>0.28999999999999998</v>
      </c>
      <c r="L342" s="11">
        <v>0.45</v>
      </c>
      <c r="M342" s="11">
        <v>0.37</v>
      </c>
      <c r="N342" s="11">
        <v>0.47</v>
      </c>
      <c r="O342" s="11">
        <v>0.3</v>
      </c>
      <c r="P342" s="11">
        <v>0.32</v>
      </c>
      <c r="Q342" s="11">
        <v>0.38</v>
      </c>
      <c r="R342" s="11">
        <v>0.28999999999999998</v>
      </c>
      <c r="S342" s="11">
        <v>0.34</v>
      </c>
      <c r="T342" s="11">
        <v>0.3</v>
      </c>
      <c r="U342" s="11">
        <v>0.19</v>
      </c>
      <c r="V342" s="11">
        <v>0.22</v>
      </c>
      <c r="W342" s="11">
        <v>0.35</v>
      </c>
      <c r="X342" s="11">
        <v>0.35</v>
      </c>
      <c r="Y342" s="11">
        <v>0.28999999999999998</v>
      </c>
      <c r="Z342" s="11">
        <v>0.34</v>
      </c>
      <c r="AA342" s="11">
        <v>0.3</v>
      </c>
      <c r="AB342" s="11">
        <v>0.3</v>
      </c>
      <c r="AC342" s="11">
        <v>0.31</v>
      </c>
      <c r="AD342" s="11">
        <v>0.38</v>
      </c>
      <c r="AE342" s="11">
        <v>0.35</v>
      </c>
      <c r="AF342" s="11">
        <v>0.37</v>
      </c>
      <c r="AG342" s="11">
        <v>0.25</v>
      </c>
      <c r="AH342" s="11">
        <v>0.34</v>
      </c>
      <c r="AI342" s="11">
        <v>0.34</v>
      </c>
      <c r="AJ342" s="11">
        <v>0.3</v>
      </c>
      <c r="AK342" s="11">
        <v>0.32</v>
      </c>
      <c r="AL342" s="11">
        <v>0.28999999999999998</v>
      </c>
      <c r="AM342" s="11">
        <v>0.14000000000000001</v>
      </c>
      <c r="AN342" s="11">
        <v>0.62</v>
      </c>
      <c r="AO342" s="11">
        <v>0.33</v>
      </c>
      <c r="AP342" s="11">
        <v>0.22</v>
      </c>
      <c r="AQ342" s="11">
        <v>0.34</v>
      </c>
      <c r="AR342" s="11">
        <v>0.28000000000000003</v>
      </c>
      <c r="AS342" s="11">
        <v>0.38</v>
      </c>
      <c r="AT342" s="11">
        <v>0.31</v>
      </c>
      <c r="AU342" s="11">
        <v>0.44</v>
      </c>
      <c r="AV342" s="11">
        <v>0.25</v>
      </c>
      <c r="AW342" s="11">
        <v>0.33</v>
      </c>
      <c r="AX342" s="11">
        <v>0.31</v>
      </c>
      <c r="AY342" s="11">
        <v>0.31</v>
      </c>
    </row>
    <row r="343" spans="1:51">
      <c r="A343" s="3"/>
      <c r="B343" t="s">
        <v>195</v>
      </c>
      <c r="C343" s="4">
        <v>2191</v>
      </c>
      <c r="D343" s="4">
        <v>1481</v>
      </c>
      <c r="E343" s="4">
        <v>530</v>
      </c>
      <c r="F343" s="4">
        <v>95</v>
      </c>
      <c r="G343" s="4">
        <v>85</v>
      </c>
      <c r="H343" s="4">
        <v>1067</v>
      </c>
      <c r="I343" s="4">
        <v>1124</v>
      </c>
      <c r="J343" s="4">
        <v>866</v>
      </c>
      <c r="K343" s="4">
        <v>1233</v>
      </c>
      <c r="L343" s="4">
        <v>252</v>
      </c>
      <c r="M343" s="4">
        <v>59</v>
      </c>
      <c r="N343" s="4">
        <v>138</v>
      </c>
      <c r="O343" s="4">
        <v>492</v>
      </c>
      <c r="P343" s="4">
        <v>1700</v>
      </c>
      <c r="Q343" s="4">
        <v>842</v>
      </c>
      <c r="R343" s="4">
        <v>1349</v>
      </c>
      <c r="S343" s="4">
        <v>1120</v>
      </c>
      <c r="T343" s="4">
        <v>1041</v>
      </c>
      <c r="U343" s="4">
        <v>199</v>
      </c>
      <c r="V343" s="4">
        <v>231</v>
      </c>
      <c r="W343" s="4">
        <v>800</v>
      </c>
      <c r="X343" s="4">
        <v>955</v>
      </c>
      <c r="Y343" s="4">
        <v>456</v>
      </c>
      <c r="Z343" s="4">
        <v>412</v>
      </c>
      <c r="AA343" s="4">
        <v>226</v>
      </c>
      <c r="AB343" s="4">
        <v>507</v>
      </c>
      <c r="AC343" s="4">
        <v>1602</v>
      </c>
      <c r="AD343" s="4">
        <v>117</v>
      </c>
      <c r="AE343" s="4">
        <v>212</v>
      </c>
      <c r="AF343" s="4">
        <v>77</v>
      </c>
      <c r="AG343" s="4">
        <v>551</v>
      </c>
      <c r="AH343" s="4">
        <v>1051</v>
      </c>
      <c r="AI343" s="4">
        <v>507</v>
      </c>
      <c r="AJ343" s="4">
        <v>693</v>
      </c>
      <c r="AK343" s="4">
        <v>1392</v>
      </c>
      <c r="AL343" s="4">
        <v>502</v>
      </c>
      <c r="AM343" s="4">
        <v>68</v>
      </c>
      <c r="AN343" s="4">
        <v>16</v>
      </c>
      <c r="AO343" s="4">
        <v>1374</v>
      </c>
      <c r="AP343" s="4">
        <v>25</v>
      </c>
      <c r="AQ343" s="4">
        <v>1218</v>
      </c>
      <c r="AR343" s="4">
        <v>766</v>
      </c>
      <c r="AS343" s="4">
        <v>149</v>
      </c>
      <c r="AT343" s="4">
        <v>1893</v>
      </c>
      <c r="AU343" s="4">
        <v>908</v>
      </c>
      <c r="AV343" s="4">
        <v>1283</v>
      </c>
      <c r="AW343" s="4">
        <v>1028</v>
      </c>
      <c r="AX343" s="4">
        <v>332</v>
      </c>
      <c r="AY343" s="4">
        <v>540</v>
      </c>
    </row>
    <row r="344" spans="1:51">
      <c r="A344" s="3"/>
      <c r="C344" s="11">
        <v>0.66</v>
      </c>
      <c r="D344" s="11">
        <v>0.68</v>
      </c>
      <c r="E344" s="11">
        <v>0.67</v>
      </c>
      <c r="F344" s="11">
        <v>0.49</v>
      </c>
      <c r="G344" s="11">
        <v>0.61</v>
      </c>
      <c r="H344" s="11">
        <v>0.68</v>
      </c>
      <c r="I344" s="11">
        <v>0.64</v>
      </c>
      <c r="J344" s="11">
        <v>0.66</v>
      </c>
      <c r="K344" s="11">
        <v>0.64</v>
      </c>
      <c r="L344" s="11">
        <v>0.79</v>
      </c>
      <c r="M344" s="11">
        <v>0.69</v>
      </c>
      <c r="N344" s="11">
        <v>0.77</v>
      </c>
      <c r="O344" s="11">
        <v>0.64</v>
      </c>
      <c r="P344" s="11">
        <v>0.67</v>
      </c>
      <c r="Q344" s="11">
        <v>0.71</v>
      </c>
      <c r="R344" s="11">
        <v>0.63</v>
      </c>
      <c r="S344" s="11">
        <v>0.68</v>
      </c>
      <c r="T344" s="11">
        <v>0.64</v>
      </c>
      <c r="U344" s="11">
        <v>0.53</v>
      </c>
      <c r="V344" s="11">
        <v>0.6</v>
      </c>
      <c r="W344" s="11">
        <v>0.69</v>
      </c>
      <c r="X344" s="11">
        <v>0.68</v>
      </c>
      <c r="Y344" s="11">
        <v>0.65</v>
      </c>
      <c r="Z344" s="11">
        <v>0.67</v>
      </c>
      <c r="AA344" s="11">
        <v>0.65</v>
      </c>
      <c r="AB344" s="11">
        <v>0.66</v>
      </c>
      <c r="AC344" s="11">
        <v>0.66</v>
      </c>
      <c r="AD344" s="11">
        <v>0.68</v>
      </c>
      <c r="AE344" s="11">
        <v>0.65</v>
      </c>
      <c r="AF344" s="11">
        <v>0.75</v>
      </c>
      <c r="AG344" s="11">
        <v>0.62</v>
      </c>
      <c r="AH344" s="11">
        <v>0.69</v>
      </c>
      <c r="AI344" s="11">
        <v>0.65</v>
      </c>
      <c r="AJ344" s="11">
        <v>0.64</v>
      </c>
      <c r="AK344" s="11">
        <v>0.67</v>
      </c>
      <c r="AL344" s="11">
        <v>0.64</v>
      </c>
      <c r="AM344" s="11">
        <v>0.49</v>
      </c>
      <c r="AN344" s="11">
        <v>0.8</v>
      </c>
      <c r="AO344" s="11">
        <v>0.67</v>
      </c>
      <c r="AP344" s="11">
        <v>0.74</v>
      </c>
      <c r="AQ344" s="11">
        <v>0.67</v>
      </c>
      <c r="AR344" s="11">
        <v>0.63</v>
      </c>
      <c r="AS344" s="11">
        <v>0.75</v>
      </c>
      <c r="AT344" s="11">
        <v>0.65</v>
      </c>
      <c r="AU344" s="11">
        <v>0.78</v>
      </c>
      <c r="AV344" s="11">
        <v>0.59</v>
      </c>
      <c r="AW344" s="11">
        <v>0.66</v>
      </c>
      <c r="AX344" s="11">
        <v>0.66</v>
      </c>
      <c r="AY344" s="11">
        <v>0.66</v>
      </c>
    </row>
    <row r="345" spans="1:51">
      <c r="A345" s="3"/>
    </row>
    <row r="346" spans="1:51">
      <c r="A346" s="3"/>
    </row>
    <row r="347" spans="1:51">
      <c r="A347" s="2" t="s">
        <v>196</v>
      </c>
    </row>
    <row r="348" spans="1:51">
      <c r="A348" s="3"/>
    </row>
    <row r="349" spans="1:51" s="10" customFormat="1" ht="29.25" customHeight="1">
      <c r="A349" s="9"/>
      <c r="C349" s="7" t="s">
        <v>39</v>
      </c>
      <c r="D349" s="14" t="s">
        <v>15</v>
      </c>
      <c r="E349" s="15"/>
      <c r="F349" s="15"/>
      <c r="G349" s="15"/>
      <c r="H349" s="14" t="s">
        <v>16</v>
      </c>
      <c r="I349" s="15"/>
      <c r="J349" s="14" t="s">
        <v>17</v>
      </c>
      <c r="K349" s="15"/>
      <c r="L349" s="15"/>
      <c r="M349" s="15"/>
      <c r="N349" s="15"/>
      <c r="O349" s="14" t="s">
        <v>40</v>
      </c>
      <c r="P349" s="15"/>
      <c r="Q349" s="14" t="s">
        <v>19</v>
      </c>
      <c r="R349" s="15"/>
      <c r="S349" s="14" t="s">
        <v>41</v>
      </c>
      <c r="T349" s="15"/>
      <c r="U349" s="14" t="s">
        <v>42</v>
      </c>
      <c r="V349" s="15"/>
      <c r="W349" s="15"/>
      <c r="X349" s="15"/>
      <c r="Y349" s="14" t="s">
        <v>22</v>
      </c>
      <c r="Z349" s="15"/>
      <c r="AA349" s="15"/>
      <c r="AB349" s="15"/>
      <c r="AC349" s="15"/>
      <c r="AD349" s="15"/>
      <c r="AE349" s="15"/>
      <c r="AF349" s="15"/>
      <c r="AG349" s="14" t="s">
        <v>23</v>
      </c>
      <c r="AH349" s="15"/>
      <c r="AI349" s="15"/>
      <c r="AJ349" s="14" t="s">
        <v>24</v>
      </c>
      <c r="AK349" s="15"/>
      <c r="AL349" s="14" t="s">
        <v>25</v>
      </c>
      <c r="AM349" s="15"/>
      <c r="AN349" s="15"/>
      <c r="AO349" s="15"/>
      <c r="AP349" s="15"/>
      <c r="AQ349" s="15"/>
      <c r="AR349" s="15"/>
      <c r="AS349" s="14" t="s">
        <v>26</v>
      </c>
      <c r="AT349" s="15"/>
      <c r="AU349" s="14" t="s">
        <v>43</v>
      </c>
      <c r="AV349" s="15"/>
      <c r="AW349" s="14" t="s">
        <v>44</v>
      </c>
      <c r="AX349" s="15"/>
      <c r="AY349" s="15"/>
    </row>
    <row r="350" spans="1:51" s="7" customFormat="1" ht="32.25" customHeight="1">
      <c r="A350" s="6"/>
      <c r="D350" s="8" t="s">
        <v>45</v>
      </c>
      <c r="E350" s="8" t="s">
        <v>46</v>
      </c>
      <c r="F350" s="8" t="s">
        <v>47</v>
      </c>
      <c r="G350" s="8" t="s">
        <v>48</v>
      </c>
      <c r="H350" s="8" t="s">
        <v>49</v>
      </c>
      <c r="I350" s="8" t="s">
        <v>50</v>
      </c>
      <c r="J350" s="8" t="s">
        <v>51</v>
      </c>
      <c r="K350" s="8" t="s">
        <v>52</v>
      </c>
      <c r="L350" s="8" t="s">
        <v>53</v>
      </c>
      <c r="M350" s="8" t="s">
        <v>54</v>
      </c>
      <c r="N350" s="8" t="s">
        <v>55</v>
      </c>
      <c r="O350" s="8" t="s">
        <v>56</v>
      </c>
      <c r="P350" s="8" t="s">
        <v>57</v>
      </c>
      <c r="Q350" s="8" t="s">
        <v>56</v>
      </c>
      <c r="R350" s="8" t="s">
        <v>57</v>
      </c>
      <c r="S350" s="8" t="s">
        <v>56</v>
      </c>
      <c r="T350" s="8" t="s">
        <v>57</v>
      </c>
      <c r="U350" s="8" t="s">
        <v>58</v>
      </c>
      <c r="V350" s="8" t="s">
        <v>59</v>
      </c>
      <c r="W350" s="8" t="s">
        <v>60</v>
      </c>
      <c r="X350" s="8" t="s">
        <v>61</v>
      </c>
      <c r="Y350" s="8" t="s">
        <v>62</v>
      </c>
      <c r="Z350" s="8" t="s">
        <v>63</v>
      </c>
      <c r="AA350" s="8" t="s">
        <v>64</v>
      </c>
      <c r="AB350" s="8" t="s">
        <v>65</v>
      </c>
      <c r="AC350" s="8" t="s">
        <v>66</v>
      </c>
      <c r="AD350" s="8" t="s">
        <v>67</v>
      </c>
      <c r="AE350" s="8" t="s">
        <v>68</v>
      </c>
      <c r="AF350" s="8" t="s">
        <v>69</v>
      </c>
      <c r="AG350" s="8" t="s">
        <v>70</v>
      </c>
      <c r="AH350" s="8" t="s">
        <v>71</v>
      </c>
      <c r="AI350" s="8" t="s">
        <v>72</v>
      </c>
      <c r="AJ350" s="8" t="s">
        <v>73</v>
      </c>
      <c r="AK350" s="8" t="s">
        <v>74</v>
      </c>
      <c r="AL350" s="8" t="s">
        <v>75</v>
      </c>
      <c r="AM350" s="8" t="s">
        <v>76</v>
      </c>
      <c r="AN350" s="8" t="s">
        <v>77</v>
      </c>
      <c r="AO350" s="8" t="s">
        <v>78</v>
      </c>
      <c r="AP350" s="8" t="s">
        <v>79</v>
      </c>
      <c r="AQ350" s="8" t="s">
        <v>80</v>
      </c>
      <c r="AR350" s="8" t="s">
        <v>81</v>
      </c>
      <c r="AS350" s="8" t="s">
        <v>82</v>
      </c>
      <c r="AT350" s="8" t="s">
        <v>57</v>
      </c>
      <c r="AU350" s="8" t="s">
        <v>56</v>
      </c>
      <c r="AV350" s="8" t="s">
        <v>57</v>
      </c>
      <c r="AW350" s="8" t="s">
        <v>83</v>
      </c>
      <c r="AX350" s="8" t="s">
        <v>84</v>
      </c>
      <c r="AY350" s="8" t="s">
        <v>85</v>
      </c>
    </row>
    <row r="351" spans="1:51">
      <c r="A351" s="3" t="s">
        <v>86</v>
      </c>
      <c r="C351" s="4">
        <v>3315</v>
      </c>
      <c r="D351" s="4">
        <v>2189</v>
      </c>
      <c r="E351" s="4">
        <v>790</v>
      </c>
      <c r="F351" s="4">
        <v>196</v>
      </c>
      <c r="G351" s="4">
        <v>140</v>
      </c>
      <c r="H351" s="4">
        <v>1558</v>
      </c>
      <c r="I351" s="4">
        <v>1757</v>
      </c>
      <c r="J351" s="4">
        <v>1318</v>
      </c>
      <c r="K351" s="4">
        <v>1919</v>
      </c>
      <c r="L351" s="4">
        <v>321</v>
      </c>
      <c r="M351" s="4">
        <v>85</v>
      </c>
      <c r="N351" s="4">
        <v>179</v>
      </c>
      <c r="O351" s="4">
        <v>774</v>
      </c>
      <c r="P351" s="4">
        <v>2541</v>
      </c>
      <c r="Q351" s="4">
        <v>1183</v>
      </c>
      <c r="R351" s="4">
        <v>2132</v>
      </c>
      <c r="S351" s="4">
        <v>1635</v>
      </c>
      <c r="T351" s="4">
        <v>1629</v>
      </c>
      <c r="U351" s="4">
        <v>373</v>
      </c>
      <c r="V351" s="4">
        <v>385</v>
      </c>
      <c r="W351" s="4">
        <v>1153</v>
      </c>
      <c r="X351" s="4">
        <v>1397</v>
      </c>
      <c r="Y351" s="4">
        <v>704</v>
      </c>
      <c r="Z351" s="4">
        <v>615</v>
      </c>
      <c r="AA351" s="4">
        <v>348</v>
      </c>
      <c r="AB351" s="4">
        <v>766</v>
      </c>
      <c r="AC351" s="4">
        <v>2433</v>
      </c>
      <c r="AD351" s="4">
        <v>172</v>
      </c>
      <c r="AE351" s="4">
        <v>326</v>
      </c>
      <c r="AF351" s="4">
        <v>103</v>
      </c>
      <c r="AG351" s="4">
        <v>888</v>
      </c>
      <c r="AH351" s="4">
        <v>1525</v>
      </c>
      <c r="AI351" s="4">
        <v>784</v>
      </c>
      <c r="AJ351" s="4">
        <v>1081</v>
      </c>
      <c r="AK351" s="4">
        <v>2084</v>
      </c>
      <c r="AL351" s="4">
        <v>784</v>
      </c>
      <c r="AM351" s="4">
        <v>140</v>
      </c>
      <c r="AN351" s="4">
        <v>20</v>
      </c>
      <c r="AO351" s="4">
        <v>2059</v>
      </c>
      <c r="AP351" s="4">
        <v>33</v>
      </c>
      <c r="AQ351" s="4">
        <v>1819</v>
      </c>
      <c r="AR351" s="4">
        <v>1216</v>
      </c>
      <c r="AS351" s="4">
        <v>198</v>
      </c>
      <c r="AT351" s="4">
        <v>2919</v>
      </c>
      <c r="AU351" s="4">
        <v>1158</v>
      </c>
      <c r="AV351" s="4">
        <v>2157</v>
      </c>
      <c r="AW351" s="4">
        <v>1548</v>
      </c>
      <c r="AX351" s="4">
        <v>502</v>
      </c>
      <c r="AY351" s="4">
        <v>819</v>
      </c>
    </row>
    <row r="352" spans="1:51">
      <c r="A352" s="3"/>
    </row>
    <row r="353" spans="1:51">
      <c r="A353" s="3" t="s">
        <v>197</v>
      </c>
      <c r="B353" t="s">
        <v>191</v>
      </c>
      <c r="C353" s="4">
        <v>514</v>
      </c>
      <c r="D353" s="4">
        <v>293</v>
      </c>
      <c r="E353" s="4">
        <v>145</v>
      </c>
      <c r="F353" s="4">
        <v>56</v>
      </c>
      <c r="G353" s="4">
        <v>21</v>
      </c>
      <c r="H353" s="4">
        <v>200</v>
      </c>
      <c r="I353" s="4">
        <v>314</v>
      </c>
      <c r="J353" s="4">
        <v>257</v>
      </c>
      <c r="K353" s="4">
        <v>250</v>
      </c>
      <c r="L353" s="4">
        <v>30</v>
      </c>
      <c r="M353" s="4">
        <v>16</v>
      </c>
      <c r="N353" s="4">
        <v>14</v>
      </c>
      <c r="O353" s="4">
        <v>130</v>
      </c>
      <c r="P353" s="4">
        <v>384</v>
      </c>
      <c r="Q353" s="4">
        <v>157</v>
      </c>
      <c r="R353" s="4">
        <v>357</v>
      </c>
      <c r="S353" s="4">
        <v>217</v>
      </c>
      <c r="T353" s="4">
        <v>291</v>
      </c>
      <c r="U353" s="4">
        <v>77</v>
      </c>
      <c r="V353" s="4">
        <v>35</v>
      </c>
      <c r="W353" s="4">
        <v>126</v>
      </c>
      <c r="X353" s="4">
        <v>275</v>
      </c>
      <c r="Y353" s="4">
        <v>97</v>
      </c>
      <c r="Z353" s="4">
        <v>89</v>
      </c>
      <c r="AA353" s="4">
        <v>59</v>
      </c>
      <c r="AB353" s="4">
        <v>129</v>
      </c>
      <c r="AC353" s="4">
        <v>373</v>
      </c>
      <c r="AD353" s="4">
        <v>22</v>
      </c>
      <c r="AE353" s="4">
        <v>52</v>
      </c>
      <c r="AF353" s="4">
        <v>17</v>
      </c>
      <c r="AG353" s="4">
        <v>101</v>
      </c>
      <c r="AH353" s="4">
        <v>187</v>
      </c>
      <c r="AI353" s="4">
        <v>206</v>
      </c>
      <c r="AJ353" s="4">
        <v>220</v>
      </c>
      <c r="AK353" s="4">
        <v>269</v>
      </c>
      <c r="AL353" s="4">
        <v>110</v>
      </c>
      <c r="AM353" s="4">
        <v>27</v>
      </c>
      <c r="AN353" s="4">
        <v>3</v>
      </c>
      <c r="AO353" s="4">
        <v>331</v>
      </c>
      <c r="AP353" s="4">
        <v>1</v>
      </c>
      <c r="AQ353" s="4">
        <v>296</v>
      </c>
      <c r="AR353" s="4">
        <v>176</v>
      </c>
      <c r="AS353" s="4">
        <v>17</v>
      </c>
      <c r="AT353" s="4">
        <v>475</v>
      </c>
      <c r="AU353" s="4">
        <v>46</v>
      </c>
      <c r="AV353" s="4">
        <v>468</v>
      </c>
      <c r="AW353" s="4">
        <v>251</v>
      </c>
      <c r="AX353" s="4">
        <v>86</v>
      </c>
      <c r="AY353" s="4">
        <v>111</v>
      </c>
    </row>
    <row r="354" spans="1:51">
      <c r="A354" s="3"/>
      <c r="C354" s="11">
        <v>0.16</v>
      </c>
      <c r="D354" s="11">
        <v>0.13</v>
      </c>
      <c r="E354" s="11">
        <v>0.18</v>
      </c>
      <c r="F354" s="11">
        <v>0.28000000000000003</v>
      </c>
      <c r="G354" s="11">
        <v>0.15</v>
      </c>
      <c r="H354" s="11">
        <v>0.13</v>
      </c>
      <c r="I354" s="11">
        <v>0.18</v>
      </c>
      <c r="J354" s="11">
        <v>0.19</v>
      </c>
      <c r="K354" s="11">
        <v>0.13</v>
      </c>
      <c r="L354" s="11">
        <v>0.09</v>
      </c>
      <c r="M354" s="11">
        <v>0.19</v>
      </c>
      <c r="N354" s="11">
        <v>0.08</v>
      </c>
      <c r="O354" s="11">
        <v>0.17</v>
      </c>
      <c r="P354" s="11">
        <v>0.15</v>
      </c>
      <c r="Q354" s="11">
        <v>0.13</v>
      </c>
      <c r="R354" s="11">
        <v>0.17</v>
      </c>
      <c r="S354" s="11">
        <v>0.13</v>
      </c>
      <c r="T354" s="11">
        <v>0.18</v>
      </c>
      <c r="U354" s="11">
        <v>0.21</v>
      </c>
      <c r="V354" s="11">
        <v>0.09</v>
      </c>
      <c r="W354" s="11">
        <v>0.11</v>
      </c>
      <c r="X354" s="11">
        <v>0.2</v>
      </c>
      <c r="Y354" s="11">
        <v>0.14000000000000001</v>
      </c>
      <c r="Z354" s="11">
        <v>0.15</v>
      </c>
      <c r="AA354" s="11">
        <v>0.17</v>
      </c>
      <c r="AB354" s="11">
        <v>0.17</v>
      </c>
      <c r="AC354" s="11">
        <v>0.15</v>
      </c>
      <c r="AD354" s="11">
        <v>0.13</v>
      </c>
      <c r="AE354" s="11">
        <v>0.16</v>
      </c>
      <c r="AF354" s="11">
        <v>0.17</v>
      </c>
      <c r="AG354" s="11">
        <v>0.11</v>
      </c>
      <c r="AH354" s="11">
        <v>0.12</v>
      </c>
      <c r="AI354" s="11">
        <v>0.26</v>
      </c>
      <c r="AJ354" s="11">
        <v>0.2</v>
      </c>
      <c r="AK354" s="11">
        <v>0.13</v>
      </c>
      <c r="AL354" s="11">
        <v>0.14000000000000001</v>
      </c>
      <c r="AM354" s="11">
        <v>0.2</v>
      </c>
      <c r="AN354" s="11">
        <v>0.15</v>
      </c>
      <c r="AO354" s="11">
        <v>0.16</v>
      </c>
      <c r="AP354" s="11">
        <v>0.03</v>
      </c>
      <c r="AQ354" s="11">
        <v>0.16</v>
      </c>
      <c r="AR354" s="11">
        <v>0.15</v>
      </c>
      <c r="AS354" s="11">
        <v>0.08</v>
      </c>
      <c r="AT354" s="11">
        <v>0.16</v>
      </c>
      <c r="AU354" s="11">
        <v>0.04</v>
      </c>
      <c r="AV354" s="11">
        <v>0.22</v>
      </c>
      <c r="AW354" s="11">
        <v>0.16</v>
      </c>
      <c r="AX354" s="11">
        <v>0.17</v>
      </c>
      <c r="AY354" s="11">
        <v>0.14000000000000001</v>
      </c>
    </row>
    <row r="355" spans="1:51">
      <c r="A355" s="3"/>
      <c r="B355" t="s">
        <v>192</v>
      </c>
      <c r="C355" s="4">
        <v>920</v>
      </c>
      <c r="D355" s="4">
        <v>600</v>
      </c>
      <c r="E355" s="4">
        <v>237</v>
      </c>
      <c r="F355" s="4">
        <v>43</v>
      </c>
      <c r="G355" s="4">
        <v>39</v>
      </c>
      <c r="H355" s="4">
        <v>419</v>
      </c>
      <c r="I355" s="4">
        <v>500</v>
      </c>
      <c r="J355" s="4">
        <v>413</v>
      </c>
      <c r="K355" s="4">
        <v>482</v>
      </c>
      <c r="L355" s="4">
        <v>98</v>
      </c>
      <c r="M355" s="4">
        <v>23</v>
      </c>
      <c r="N355" s="4">
        <v>48</v>
      </c>
      <c r="O355" s="4">
        <v>212</v>
      </c>
      <c r="P355" s="4">
        <v>707</v>
      </c>
      <c r="Q355" s="4">
        <v>326</v>
      </c>
      <c r="R355" s="4">
        <v>594</v>
      </c>
      <c r="S355" s="4">
        <v>445</v>
      </c>
      <c r="T355" s="4">
        <v>460</v>
      </c>
      <c r="U355" s="4">
        <v>95</v>
      </c>
      <c r="V355" s="4">
        <v>92</v>
      </c>
      <c r="W355" s="4">
        <v>317</v>
      </c>
      <c r="X355" s="4">
        <v>415</v>
      </c>
      <c r="Y355" s="4">
        <v>205</v>
      </c>
      <c r="Z355" s="4">
        <v>164</v>
      </c>
      <c r="AA355" s="4">
        <v>100</v>
      </c>
      <c r="AB355" s="4">
        <v>230</v>
      </c>
      <c r="AC355" s="4">
        <v>700</v>
      </c>
      <c r="AD355" s="4">
        <v>46</v>
      </c>
      <c r="AE355" s="4">
        <v>70</v>
      </c>
      <c r="AF355" s="4">
        <v>29</v>
      </c>
      <c r="AG355" s="4">
        <v>234</v>
      </c>
      <c r="AH355" s="4">
        <v>417</v>
      </c>
      <c r="AI355" s="4">
        <v>244</v>
      </c>
      <c r="AJ355" s="4">
        <v>316</v>
      </c>
      <c r="AK355" s="4">
        <v>570</v>
      </c>
      <c r="AL355" s="4">
        <v>204</v>
      </c>
      <c r="AM355" s="4">
        <v>43</v>
      </c>
      <c r="AN355" s="4">
        <v>5</v>
      </c>
      <c r="AO355" s="4">
        <v>597</v>
      </c>
      <c r="AP355" s="4">
        <v>8</v>
      </c>
      <c r="AQ355" s="4">
        <v>535</v>
      </c>
      <c r="AR355" s="4">
        <v>321</v>
      </c>
      <c r="AS355" s="4">
        <v>51</v>
      </c>
      <c r="AT355" s="4">
        <v>825</v>
      </c>
      <c r="AU355" s="4">
        <v>184</v>
      </c>
      <c r="AV355" s="4">
        <v>735</v>
      </c>
      <c r="AW355" s="4">
        <v>435</v>
      </c>
      <c r="AX355" s="4">
        <v>142</v>
      </c>
      <c r="AY355" s="4">
        <v>230</v>
      </c>
    </row>
    <row r="356" spans="1:51">
      <c r="A356" s="3"/>
      <c r="C356" s="11">
        <v>0.28000000000000003</v>
      </c>
      <c r="D356" s="11">
        <v>0.27</v>
      </c>
      <c r="E356" s="11">
        <v>0.3</v>
      </c>
      <c r="F356" s="11">
        <v>0.22</v>
      </c>
      <c r="G356" s="11">
        <v>0.28000000000000003</v>
      </c>
      <c r="H356" s="11">
        <v>0.27</v>
      </c>
      <c r="I356" s="11">
        <v>0.28000000000000003</v>
      </c>
      <c r="J356" s="11">
        <v>0.31</v>
      </c>
      <c r="K356" s="11">
        <v>0.25</v>
      </c>
      <c r="L356" s="11">
        <v>0.31</v>
      </c>
      <c r="M356" s="11">
        <v>0.26</v>
      </c>
      <c r="N356" s="11">
        <v>0.27</v>
      </c>
      <c r="O356" s="11">
        <v>0.27</v>
      </c>
      <c r="P356" s="11">
        <v>0.28000000000000003</v>
      </c>
      <c r="Q356" s="11">
        <v>0.28000000000000003</v>
      </c>
      <c r="R356" s="11">
        <v>0.28000000000000003</v>
      </c>
      <c r="S356" s="11">
        <v>0.27</v>
      </c>
      <c r="T356" s="11">
        <v>0.28000000000000003</v>
      </c>
      <c r="U356" s="11">
        <v>0.25</v>
      </c>
      <c r="V356" s="11">
        <v>0.24</v>
      </c>
      <c r="W356" s="11">
        <v>0.27</v>
      </c>
      <c r="X356" s="11">
        <v>0.3</v>
      </c>
      <c r="Y356" s="11">
        <v>0.28999999999999998</v>
      </c>
      <c r="Z356" s="11">
        <v>0.27</v>
      </c>
      <c r="AA356" s="11">
        <v>0.28999999999999998</v>
      </c>
      <c r="AB356" s="11">
        <v>0.3</v>
      </c>
      <c r="AC356" s="11">
        <v>0.28999999999999998</v>
      </c>
      <c r="AD356" s="11">
        <v>0.27</v>
      </c>
      <c r="AE356" s="11">
        <v>0.22</v>
      </c>
      <c r="AF356" s="11">
        <v>0.28000000000000003</v>
      </c>
      <c r="AG356" s="11">
        <v>0.26</v>
      </c>
      <c r="AH356" s="11">
        <v>0.27</v>
      </c>
      <c r="AI356" s="11">
        <v>0.31</v>
      </c>
      <c r="AJ356" s="11">
        <v>0.28999999999999998</v>
      </c>
      <c r="AK356" s="11">
        <v>0.27</v>
      </c>
      <c r="AL356" s="11">
        <v>0.26</v>
      </c>
      <c r="AM356" s="11">
        <v>0.31</v>
      </c>
      <c r="AN356" s="11">
        <v>0.24</v>
      </c>
      <c r="AO356" s="11">
        <v>0.28999999999999998</v>
      </c>
      <c r="AP356" s="11">
        <v>0.23</v>
      </c>
      <c r="AQ356" s="11">
        <v>0.28999999999999998</v>
      </c>
      <c r="AR356" s="11">
        <v>0.26</v>
      </c>
      <c r="AS356" s="11">
        <v>0.26</v>
      </c>
      <c r="AT356" s="11">
        <v>0.28000000000000003</v>
      </c>
      <c r="AU356" s="11">
        <v>0.16</v>
      </c>
      <c r="AV356" s="11">
        <v>0.34</v>
      </c>
      <c r="AW356" s="11">
        <v>0.28000000000000003</v>
      </c>
      <c r="AX356" s="11">
        <v>0.28000000000000003</v>
      </c>
      <c r="AY356" s="11">
        <v>0.28000000000000003</v>
      </c>
    </row>
    <row r="357" spans="1:51">
      <c r="A357" s="3"/>
      <c r="B357" t="s">
        <v>193</v>
      </c>
      <c r="C357" s="4">
        <v>1270</v>
      </c>
      <c r="D357" s="4">
        <v>864</v>
      </c>
      <c r="E357" s="4">
        <v>290</v>
      </c>
      <c r="F357" s="4">
        <v>63</v>
      </c>
      <c r="G357" s="4">
        <v>54</v>
      </c>
      <c r="H357" s="4">
        <v>636</v>
      </c>
      <c r="I357" s="4">
        <v>635</v>
      </c>
      <c r="J357" s="4">
        <v>456</v>
      </c>
      <c r="K357" s="4">
        <v>778</v>
      </c>
      <c r="L357" s="4">
        <v>133</v>
      </c>
      <c r="M357" s="4">
        <v>31</v>
      </c>
      <c r="N357" s="4">
        <v>77</v>
      </c>
      <c r="O357" s="4">
        <v>280</v>
      </c>
      <c r="P357" s="4">
        <v>990</v>
      </c>
      <c r="Q357" s="4">
        <v>493</v>
      </c>
      <c r="R357" s="4">
        <v>777</v>
      </c>
      <c r="S357" s="4">
        <v>648</v>
      </c>
      <c r="T357" s="4">
        <v>598</v>
      </c>
      <c r="U357" s="4">
        <v>147</v>
      </c>
      <c r="V357" s="4">
        <v>161</v>
      </c>
      <c r="W357" s="4">
        <v>462</v>
      </c>
      <c r="X357" s="4">
        <v>496</v>
      </c>
      <c r="Y357" s="4">
        <v>268</v>
      </c>
      <c r="Z357" s="4">
        <v>248</v>
      </c>
      <c r="AA357" s="4">
        <v>128</v>
      </c>
      <c r="AB357" s="4">
        <v>282</v>
      </c>
      <c r="AC357" s="4">
        <v>925</v>
      </c>
      <c r="AD357" s="4">
        <v>67</v>
      </c>
      <c r="AE357" s="4">
        <v>136</v>
      </c>
      <c r="AF357" s="4">
        <v>38</v>
      </c>
      <c r="AG357" s="4">
        <v>356</v>
      </c>
      <c r="AH357" s="4">
        <v>628</v>
      </c>
      <c r="AI357" s="4">
        <v>235</v>
      </c>
      <c r="AJ357" s="4">
        <v>367</v>
      </c>
      <c r="AK357" s="4">
        <v>840</v>
      </c>
      <c r="AL357" s="4">
        <v>298</v>
      </c>
      <c r="AM357" s="4">
        <v>54</v>
      </c>
      <c r="AN357" s="4">
        <v>6</v>
      </c>
      <c r="AO357" s="4">
        <v>780</v>
      </c>
      <c r="AP357" s="4">
        <v>17</v>
      </c>
      <c r="AQ357" s="4">
        <v>678</v>
      </c>
      <c r="AR357" s="4">
        <v>477</v>
      </c>
      <c r="AS357" s="4">
        <v>75</v>
      </c>
      <c r="AT357" s="4">
        <v>1110</v>
      </c>
      <c r="AU357" s="4">
        <v>501</v>
      </c>
      <c r="AV357" s="4">
        <v>769</v>
      </c>
      <c r="AW357" s="4">
        <v>585</v>
      </c>
      <c r="AX357" s="4">
        <v>190</v>
      </c>
      <c r="AY357" s="4">
        <v>311</v>
      </c>
    </row>
    <row r="358" spans="1:51">
      <c r="A358" s="3"/>
      <c r="C358" s="11">
        <v>0.38</v>
      </c>
      <c r="D358" s="11">
        <v>0.39</v>
      </c>
      <c r="E358" s="11">
        <v>0.37</v>
      </c>
      <c r="F358" s="11">
        <v>0.32</v>
      </c>
      <c r="G358" s="11">
        <v>0.38</v>
      </c>
      <c r="H358" s="11">
        <v>0.41</v>
      </c>
      <c r="I358" s="11">
        <v>0.36</v>
      </c>
      <c r="J358" s="11">
        <v>0.35</v>
      </c>
      <c r="K358" s="11">
        <v>0.41</v>
      </c>
      <c r="L358" s="11">
        <v>0.41</v>
      </c>
      <c r="M358" s="11">
        <v>0.37</v>
      </c>
      <c r="N358" s="11">
        <v>0.43</v>
      </c>
      <c r="O358" s="11">
        <v>0.36</v>
      </c>
      <c r="P358" s="11">
        <v>0.39</v>
      </c>
      <c r="Q358" s="11">
        <v>0.42</v>
      </c>
      <c r="R358" s="11">
        <v>0.36</v>
      </c>
      <c r="S358" s="11">
        <v>0.4</v>
      </c>
      <c r="T358" s="11">
        <v>0.37</v>
      </c>
      <c r="U358" s="11">
        <v>0.39</v>
      </c>
      <c r="V358" s="11">
        <v>0.42</v>
      </c>
      <c r="W358" s="11">
        <v>0.4</v>
      </c>
      <c r="X358" s="11">
        <v>0.35</v>
      </c>
      <c r="Y358" s="11">
        <v>0.38</v>
      </c>
      <c r="Z358" s="11">
        <v>0.4</v>
      </c>
      <c r="AA358" s="11">
        <v>0.37</v>
      </c>
      <c r="AB358" s="11">
        <v>0.37</v>
      </c>
      <c r="AC358" s="11">
        <v>0.38</v>
      </c>
      <c r="AD358" s="11">
        <v>0.39</v>
      </c>
      <c r="AE358" s="11">
        <v>0.42</v>
      </c>
      <c r="AF358" s="11">
        <v>0.37</v>
      </c>
      <c r="AG358" s="11">
        <v>0.4</v>
      </c>
      <c r="AH358" s="11">
        <v>0.41</v>
      </c>
      <c r="AI358" s="11">
        <v>0.3</v>
      </c>
      <c r="AJ358" s="11">
        <v>0.34</v>
      </c>
      <c r="AK358" s="11">
        <v>0.4</v>
      </c>
      <c r="AL358" s="11">
        <v>0.38</v>
      </c>
      <c r="AM358" s="11">
        <v>0.39</v>
      </c>
      <c r="AN358" s="11">
        <v>0.32</v>
      </c>
      <c r="AO358" s="11">
        <v>0.38</v>
      </c>
      <c r="AP358" s="11">
        <v>0.51</v>
      </c>
      <c r="AQ358" s="11">
        <v>0.37</v>
      </c>
      <c r="AR358" s="11">
        <v>0.39</v>
      </c>
      <c r="AS358" s="11">
        <v>0.38</v>
      </c>
      <c r="AT358" s="11">
        <v>0.38</v>
      </c>
      <c r="AU358" s="11">
        <v>0.43</v>
      </c>
      <c r="AV358" s="11">
        <v>0.36</v>
      </c>
      <c r="AW358" s="11">
        <v>0.38</v>
      </c>
      <c r="AX358" s="11">
        <v>0.38</v>
      </c>
      <c r="AY358" s="11">
        <v>0.38</v>
      </c>
    </row>
    <row r="359" spans="1:51">
      <c r="A359" s="3"/>
      <c r="B359" t="s">
        <v>194</v>
      </c>
      <c r="C359" s="4">
        <v>611</v>
      </c>
      <c r="D359" s="4">
        <v>432</v>
      </c>
      <c r="E359" s="4">
        <v>118</v>
      </c>
      <c r="F359" s="4">
        <v>35</v>
      </c>
      <c r="G359" s="4">
        <v>26</v>
      </c>
      <c r="H359" s="4">
        <v>303</v>
      </c>
      <c r="I359" s="4">
        <v>309</v>
      </c>
      <c r="J359" s="4">
        <v>192</v>
      </c>
      <c r="K359" s="4">
        <v>409</v>
      </c>
      <c r="L359" s="4">
        <v>60</v>
      </c>
      <c r="M359" s="4">
        <v>15</v>
      </c>
      <c r="N359" s="4">
        <v>40</v>
      </c>
      <c r="O359" s="4">
        <v>151</v>
      </c>
      <c r="P359" s="4">
        <v>460</v>
      </c>
      <c r="Q359" s="4">
        <v>207</v>
      </c>
      <c r="R359" s="4">
        <v>404</v>
      </c>
      <c r="S359" s="4">
        <v>325</v>
      </c>
      <c r="T359" s="4">
        <v>279</v>
      </c>
      <c r="U359" s="4">
        <v>54</v>
      </c>
      <c r="V359" s="4">
        <v>97</v>
      </c>
      <c r="W359" s="4">
        <v>248</v>
      </c>
      <c r="X359" s="4">
        <v>211</v>
      </c>
      <c r="Y359" s="4">
        <v>134</v>
      </c>
      <c r="Z359" s="4">
        <v>115</v>
      </c>
      <c r="AA359" s="4">
        <v>61</v>
      </c>
      <c r="AB359" s="4">
        <v>125</v>
      </c>
      <c r="AC359" s="4">
        <v>435</v>
      </c>
      <c r="AD359" s="4">
        <v>37</v>
      </c>
      <c r="AE359" s="4">
        <v>68</v>
      </c>
      <c r="AF359" s="4">
        <v>19</v>
      </c>
      <c r="AG359" s="4">
        <v>197</v>
      </c>
      <c r="AH359" s="4">
        <v>293</v>
      </c>
      <c r="AI359" s="4">
        <v>100</v>
      </c>
      <c r="AJ359" s="4">
        <v>178</v>
      </c>
      <c r="AK359" s="4">
        <v>405</v>
      </c>
      <c r="AL359" s="4">
        <v>171</v>
      </c>
      <c r="AM359" s="4">
        <v>15</v>
      </c>
      <c r="AN359" s="4">
        <v>6</v>
      </c>
      <c r="AO359" s="4">
        <v>351</v>
      </c>
      <c r="AP359" s="4">
        <v>8</v>
      </c>
      <c r="AQ359" s="4">
        <v>309</v>
      </c>
      <c r="AR359" s="4">
        <v>241</v>
      </c>
      <c r="AS359" s="4">
        <v>56</v>
      </c>
      <c r="AT359" s="4">
        <v>509</v>
      </c>
      <c r="AU359" s="4">
        <v>427</v>
      </c>
      <c r="AV359" s="4">
        <v>184</v>
      </c>
      <c r="AW359" s="4">
        <v>277</v>
      </c>
      <c r="AX359" s="4">
        <v>84</v>
      </c>
      <c r="AY359" s="4">
        <v>167</v>
      </c>
    </row>
    <row r="360" spans="1:51">
      <c r="A360" s="3"/>
      <c r="C360" s="11">
        <v>0.18</v>
      </c>
      <c r="D360" s="11">
        <v>0.2</v>
      </c>
      <c r="E360" s="11">
        <v>0.15</v>
      </c>
      <c r="F360" s="11">
        <v>0.18</v>
      </c>
      <c r="G360" s="11">
        <v>0.19</v>
      </c>
      <c r="H360" s="11">
        <v>0.19</v>
      </c>
      <c r="I360" s="11">
        <v>0.18</v>
      </c>
      <c r="J360" s="11">
        <v>0.15</v>
      </c>
      <c r="K360" s="11">
        <v>0.21</v>
      </c>
      <c r="L360" s="11">
        <v>0.19</v>
      </c>
      <c r="M360" s="11">
        <v>0.18</v>
      </c>
      <c r="N360" s="11">
        <v>0.22</v>
      </c>
      <c r="O360" s="11">
        <v>0.2</v>
      </c>
      <c r="P360" s="11">
        <v>0.18</v>
      </c>
      <c r="Q360" s="11">
        <v>0.18</v>
      </c>
      <c r="R360" s="11">
        <v>0.19</v>
      </c>
      <c r="S360" s="11">
        <v>0.2</v>
      </c>
      <c r="T360" s="11">
        <v>0.17</v>
      </c>
      <c r="U360" s="11">
        <v>0.15</v>
      </c>
      <c r="V360" s="11">
        <v>0.25</v>
      </c>
      <c r="W360" s="11">
        <v>0.22</v>
      </c>
      <c r="X360" s="11">
        <v>0.15</v>
      </c>
      <c r="Y360" s="11">
        <v>0.19</v>
      </c>
      <c r="Z360" s="11">
        <v>0.19</v>
      </c>
      <c r="AA360" s="11">
        <v>0.18</v>
      </c>
      <c r="AB360" s="11">
        <v>0.16</v>
      </c>
      <c r="AC360" s="11">
        <v>0.18</v>
      </c>
      <c r="AD360" s="11">
        <v>0.22</v>
      </c>
      <c r="AE360" s="11">
        <v>0.21</v>
      </c>
      <c r="AF360" s="11">
        <v>0.18</v>
      </c>
      <c r="AG360" s="11">
        <v>0.22</v>
      </c>
      <c r="AH360" s="11">
        <v>0.19</v>
      </c>
      <c r="AI360" s="11">
        <v>0.13</v>
      </c>
      <c r="AJ360" s="11">
        <v>0.16</v>
      </c>
      <c r="AK360" s="11">
        <v>0.19</v>
      </c>
      <c r="AL360" s="11">
        <v>0.22</v>
      </c>
      <c r="AM360" s="11">
        <v>0.1</v>
      </c>
      <c r="AN360" s="11">
        <v>0.28999999999999998</v>
      </c>
      <c r="AO360" s="11">
        <v>0.17</v>
      </c>
      <c r="AP360" s="11">
        <v>0.24</v>
      </c>
      <c r="AQ360" s="11">
        <v>0.17</v>
      </c>
      <c r="AR360" s="11">
        <v>0.2</v>
      </c>
      <c r="AS360" s="11">
        <v>0.28000000000000003</v>
      </c>
      <c r="AT360" s="11">
        <v>0.17</v>
      </c>
      <c r="AU360" s="11">
        <v>0.37</v>
      </c>
      <c r="AV360" s="11">
        <v>0.09</v>
      </c>
      <c r="AW360" s="11">
        <v>0.18</v>
      </c>
      <c r="AX360" s="11">
        <v>0.17</v>
      </c>
      <c r="AY360" s="11">
        <v>0.2</v>
      </c>
    </row>
    <row r="361" spans="1:51">
      <c r="A361" s="3"/>
      <c r="B361" t="s">
        <v>195</v>
      </c>
      <c r="C361" s="4">
        <v>1881</v>
      </c>
      <c r="D361" s="4">
        <v>1296</v>
      </c>
      <c r="E361" s="4">
        <v>408</v>
      </c>
      <c r="F361" s="4">
        <v>97</v>
      </c>
      <c r="G361" s="4">
        <v>80</v>
      </c>
      <c r="H361" s="4">
        <v>938</v>
      </c>
      <c r="I361" s="4">
        <v>943</v>
      </c>
      <c r="J361" s="4">
        <v>648</v>
      </c>
      <c r="K361" s="4">
        <v>1188</v>
      </c>
      <c r="L361" s="4">
        <v>193</v>
      </c>
      <c r="M361" s="4">
        <v>46</v>
      </c>
      <c r="N361" s="4">
        <v>116</v>
      </c>
      <c r="O361" s="4">
        <v>432</v>
      </c>
      <c r="P361" s="4">
        <v>1450</v>
      </c>
      <c r="Q361" s="4">
        <v>700</v>
      </c>
      <c r="R361" s="4">
        <v>1181</v>
      </c>
      <c r="S361" s="4">
        <v>973</v>
      </c>
      <c r="T361" s="4">
        <v>877</v>
      </c>
      <c r="U361" s="4">
        <v>201</v>
      </c>
      <c r="V361" s="4">
        <v>258</v>
      </c>
      <c r="W361" s="4">
        <v>710</v>
      </c>
      <c r="X361" s="4">
        <v>707</v>
      </c>
      <c r="Y361" s="4">
        <v>402</v>
      </c>
      <c r="Z361" s="4">
        <v>362</v>
      </c>
      <c r="AA361" s="4">
        <v>189</v>
      </c>
      <c r="AB361" s="4">
        <v>407</v>
      </c>
      <c r="AC361" s="4">
        <v>1360</v>
      </c>
      <c r="AD361" s="4">
        <v>104</v>
      </c>
      <c r="AE361" s="4">
        <v>203</v>
      </c>
      <c r="AF361" s="4">
        <v>57</v>
      </c>
      <c r="AG361" s="4">
        <v>553</v>
      </c>
      <c r="AH361" s="4">
        <v>921</v>
      </c>
      <c r="AI361" s="4">
        <v>335</v>
      </c>
      <c r="AJ361" s="4">
        <v>545</v>
      </c>
      <c r="AK361" s="4">
        <v>1245</v>
      </c>
      <c r="AL361" s="4">
        <v>469</v>
      </c>
      <c r="AM361" s="4">
        <v>69</v>
      </c>
      <c r="AN361" s="4">
        <v>12</v>
      </c>
      <c r="AO361" s="4">
        <v>1131</v>
      </c>
      <c r="AP361" s="4">
        <v>25</v>
      </c>
      <c r="AQ361" s="4">
        <v>988</v>
      </c>
      <c r="AR361" s="4">
        <v>718</v>
      </c>
      <c r="AS361" s="4">
        <v>131</v>
      </c>
      <c r="AT361" s="4">
        <v>1618</v>
      </c>
      <c r="AU361" s="4">
        <v>928</v>
      </c>
      <c r="AV361" s="4">
        <v>953</v>
      </c>
      <c r="AW361" s="4">
        <v>862</v>
      </c>
      <c r="AX361" s="4">
        <v>274</v>
      </c>
      <c r="AY361" s="4">
        <v>478</v>
      </c>
    </row>
    <row r="362" spans="1:51">
      <c r="A362" s="3"/>
      <c r="C362" s="11">
        <v>0.56999999999999995</v>
      </c>
      <c r="D362" s="11">
        <v>0.59</v>
      </c>
      <c r="E362" s="11">
        <v>0.52</v>
      </c>
      <c r="F362" s="11">
        <v>0.5</v>
      </c>
      <c r="G362" s="11">
        <v>0.56999999999999995</v>
      </c>
      <c r="H362" s="11">
        <v>0.6</v>
      </c>
      <c r="I362" s="11">
        <v>0.54</v>
      </c>
      <c r="J362" s="11">
        <v>0.49</v>
      </c>
      <c r="K362" s="11">
        <v>0.62</v>
      </c>
      <c r="L362" s="11">
        <v>0.6</v>
      </c>
      <c r="M362" s="11">
        <v>0.54</v>
      </c>
      <c r="N362" s="11">
        <v>0.65</v>
      </c>
      <c r="O362" s="11">
        <v>0.56000000000000005</v>
      </c>
      <c r="P362" s="11">
        <v>0.56999999999999995</v>
      </c>
      <c r="Q362" s="11">
        <v>0.59</v>
      </c>
      <c r="R362" s="11">
        <v>0.55000000000000004</v>
      </c>
      <c r="S362" s="11">
        <v>0.6</v>
      </c>
      <c r="T362" s="11">
        <v>0.54</v>
      </c>
      <c r="U362" s="11">
        <v>0.54</v>
      </c>
      <c r="V362" s="11">
        <v>0.67</v>
      </c>
      <c r="W362" s="11">
        <v>0.62</v>
      </c>
      <c r="X362" s="11">
        <v>0.51</v>
      </c>
      <c r="Y362" s="11">
        <v>0.56999999999999995</v>
      </c>
      <c r="Z362" s="11">
        <v>0.59</v>
      </c>
      <c r="AA362" s="11">
        <v>0.54</v>
      </c>
      <c r="AB362" s="11">
        <v>0.53</v>
      </c>
      <c r="AC362" s="11">
        <v>0.56000000000000005</v>
      </c>
      <c r="AD362" s="11">
        <v>0.61</v>
      </c>
      <c r="AE362" s="11">
        <v>0.62</v>
      </c>
      <c r="AF362" s="11">
        <v>0.56000000000000005</v>
      </c>
      <c r="AG362" s="11">
        <v>0.62</v>
      </c>
      <c r="AH362" s="11">
        <v>0.6</v>
      </c>
      <c r="AI362" s="11">
        <v>0.43</v>
      </c>
      <c r="AJ362" s="11">
        <v>0.5</v>
      </c>
      <c r="AK362" s="11">
        <v>0.6</v>
      </c>
      <c r="AL362" s="11">
        <v>0.6</v>
      </c>
      <c r="AM362" s="11">
        <v>0.49</v>
      </c>
      <c r="AN362" s="11">
        <v>0.61</v>
      </c>
      <c r="AO362" s="11">
        <v>0.55000000000000004</v>
      </c>
      <c r="AP362" s="11">
        <v>0.75</v>
      </c>
      <c r="AQ362" s="11">
        <v>0.54</v>
      </c>
      <c r="AR362" s="11">
        <v>0.59</v>
      </c>
      <c r="AS362" s="11">
        <v>0.66</v>
      </c>
      <c r="AT362" s="11">
        <v>0.55000000000000004</v>
      </c>
      <c r="AU362" s="11">
        <v>0.8</v>
      </c>
      <c r="AV362" s="11">
        <v>0.44</v>
      </c>
      <c r="AW362" s="11">
        <v>0.56000000000000005</v>
      </c>
      <c r="AX362" s="11">
        <v>0.55000000000000004</v>
      </c>
      <c r="AY362" s="11">
        <v>0.57999999999999996</v>
      </c>
    </row>
    <row r="363" spans="1:51">
      <c r="A363" s="3"/>
    </row>
    <row r="364" spans="1:51">
      <c r="A364" s="3"/>
    </row>
    <row r="365" spans="1:51">
      <c r="A365" s="2" t="s">
        <v>198</v>
      </c>
    </row>
    <row r="366" spans="1:51">
      <c r="A366" s="3"/>
    </row>
    <row r="367" spans="1:51" s="10" customFormat="1" ht="29.25" customHeight="1">
      <c r="A367" s="9"/>
      <c r="C367" s="7" t="s">
        <v>39</v>
      </c>
      <c r="D367" s="14" t="s">
        <v>15</v>
      </c>
      <c r="E367" s="15"/>
      <c r="F367" s="15"/>
      <c r="G367" s="15"/>
      <c r="H367" s="14" t="s">
        <v>16</v>
      </c>
      <c r="I367" s="15"/>
      <c r="J367" s="14" t="s">
        <v>17</v>
      </c>
      <c r="K367" s="15"/>
      <c r="L367" s="15"/>
      <c r="M367" s="15"/>
      <c r="N367" s="15"/>
      <c r="O367" s="14" t="s">
        <v>40</v>
      </c>
      <c r="P367" s="15"/>
      <c r="Q367" s="14" t="s">
        <v>19</v>
      </c>
      <c r="R367" s="15"/>
      <c r="S367" s="14" t="s">
        <v>41</v>
      </c>
      <c r="T367" s="15"/>
      <c r="U367" s="14" t="s">
        <v>42</v>
      </c>
      <c r="V367" s="15"/>
      <c r="W367" s="15"/>
      <c r="X367" s="15"/>
      <c r="Y367" s="14" t="s">
        <v>22</v>
      </c>
      <c r="Z367" s="15"/>
      <c r="AA367" s="15"/>
      <c r="AB367" s="15"/>
      <c r="AC367" s="15"/>
      <c r="AD367" s="15"/>
      <c r="AE367" s="15"/>
      <c r="AF367" s="15"/>
      <c r="AG367" s="14" t="s">
        <v>23</v>
      </c>
      <c r="AH367" s="15"/>
      <c r="AI367" s="15"/>
      <c r="AJ367" s="14" t="s">
        <v>24</v>
      </c>
      <c r="AK367" s="15"/>
      <c r="AL367" s="14" t="s">
        <v>25</v>
      </c>
      <c r="AM367" s="15"/>
      <c r="AN367" s="15"/>
      <c r="AO367" s="15"/>
      <c r="AP367" s="15"/>
      <c r="AQ367" s="15"/>
      <c r="AR367" s="15"/>
      <c r="AS367" s="14" t="s">
        <v>26</v>
      </c>
      <c r="AT367" s="15"/>
      <c r="AU367" s="14" t="s">
        <v>43</v>
      </c>
      <c r="AV367" s="15"/>
      <c r="AW367" s="14" t="s">
        <v>44</v>
      </c>
      <c r="AX367" s="15"/>
      <c r="AY367" s="15"/>
    </row>
    <row r="368" spans="1:51" s="7" customFormat="1" ht="32.25" customHeight="1">
      <c r="A368" s="6"/>
      <c r="D368" s="8" t="s">
        <v>45</v>
      </c>
      <c r="E368" s="8" t="s">
        <v>46</v>
      </c>
      <c r="F368" s="8" t="s">
        <v>47</v>
      </c>
      <c r="G368" s="8" t="s">
        <v>48</v>
      </c>
      <c r="H368" s="8" t="s">
        <v>49</v>
      </c>
      <c r="I368" s="8" t="s">
        <v>50</v>
      </c>
      <c r="J368" s="8" t="s">
        <v>51</v>
      </c>
      <c r="K368" s="8" t="s">
        <v>52</v>
      </c>
      <c r="L368" s="8" t="s">
        <v>53</v>
      </c>
      <c r="M368" s="8" t="s">
        <v>54</v>
      </c>
      <c r="N368" s="8" t="s">
        <v>55</v>
      </c>
      <c r="O368" s="8" t="s">
        <v>56</v>
      </c>
      <c r="P368" s="8" t="s">
        <v>57</v>
      </c>
      <c r="Q368" s="8" t="s">
        <v>56</v>
      </c>
      <c r="R368" s="8" t="s">
        <v>57</v>
      </c>
      <c r="S368" s="8" t="s">
        <v>56</v>
      </c>
      <c r="T368" s="8" t="s">
        <v>57</v>
      </c>
      <c r="U368" s="8" t="s">
        <v>58</v>
      </c>
      <c r="V368" s="8" t="s">
        <v>59</v>
      </c>
      <c r="W368" s="8" t="s">
        <v>60</v>
      </c>
      <c r="X368" s="8" t="s">
        <v>61</v>
      </c>
      <c r="Y368" s="8" t="s">
        <v>62</v>
      </c>
      <c r="Z368" s="8" t="s">
        <v>63</v>
      </c>
      <c r="AA368" s="8" t="s">
        <v>64</v>
      </c>
      <c r="AB368" s="8" t="s">
        <v>65</v>
      </c>
      <c r="AC368" s="8" t="s">
        <v>66</v>
      </c>
      <c r="AD368" s="8" t="s">
        <v>67</v>
      </c>
      <c r="AE368" s="8" t="s">
        <v>68</v>
      </c>
      <c r="AF368" s="8" t="s">
        <v>69</v>
      </c>
      <c r="AG368" s="8" t="s">
        <v>70</v>
      </c>
      <c r="AH368" s="8" t="s">
        <v>71</v>
      </c>
      <c r="AI368" s="8" t="s">
        <v>72</v>
      </c>
      <c r="AJ368" s="8" t="s">
        <v>73</v>
      </c>
      <c r="AK368" s="8" t="s">
        <v>74</v>
      </c>
      <c r="AL368" s="8" t="s">
        <v>75</v>
      </c>
      <c r="AM368" s="8" t="s">
        <v>76</v>
      </c>
      <c r="AN368" s="8" t="s">
        <v>77</v>
      </c>
      <c r="AO368" s="8" t="s">
        <v>78</v>
      </c>
      <c r="AP368" s="8" t="s">
        <v>79</v>
      </c>
      <c r="AQ368" s="8" t="s">
        <v>80</v>
      </c>
      <c r="AR368" s="8" t="s">
        <v>81</v>
      </c>
      <c r="AS368" s="8" t="s">
        <v>82</v>
      </c>
      <c r="AT368" s="8" t="s">
        <v>57</v>
      </c>
      <c r="AU368" s="8" t="s">
        <v>56</v>
      </c>
      <c r="AV368" s="8" t="s">
        <v>57</v>
      </c>
      <c r="AW368" s="8" t="s">
        <v>83</v>
      </c>
      <c r="AX368" s="8" t="s">
        <v>84</v>
      </c>
      <c r="AY368" s="8" t="s">
        <v>85</v>
      </c>
    </row>
    <row r="369" spans="1:51">
      <c r="A369" s="3" t="s">
        <v>86</v>
      </c>
      <c r="C369" s="4">
        <v>3315</v>
      </c>
      <c r="D369" s="4">
        <v>2189</v>
      </c>
      <c r="E369" s="4">
        <v>790</v>
      </c>
      <c r="F369" s="4">
        <v>196</v>
      </c>
      <c r="G369" s="4">
        <v>140</v>
      </c>
      <c r="H369" s="4">
        <v>1558</v>
      </c>
      <c r="I369" s="4">
        <v>1757</v>
      </c>
      <c r="J369" s="4">
        <v>1318</v>
      </c>
      <c r="K369" s="4">
        <v>1919</v>
      </c>
      <c r="L369" s="4">
        <v>321</v>
      </c>
      <c r="M369" s="4">
        <v>85</v>
      </c>
      <c r="N369" s="4">
        <v>179</v>
      </c>
      <c r="O369" s="4">
        <v>774</v>
      </c>
      <c r="P369" s="4">
        <v>2541</v>
      </c>
      <c r="Q369" s="4">
        <v>1183</v>
      </c>
      <c r="R369" s="4">
        <v>2132</v>
      </c>
      <c r="S369" s="4">
        <v>1635</v>
      </c>
      <c r="T369" s="4">
        <v>1629</v>
      </c>
      <c r="U369" s="4">
        <v>373</v>
      </c>
      <c r="V369" s="4">
        <v>385</v>
      </c>
      <c r="W369" s="4">
        <v>1153</v>
      </c>
      <c r="X369" s="4">
        <v>1397</v>
      </c>
      <c r="Y369" s="4">
        <v>704</v>
      </c>
      <c r="Z369" s="4">
        <v>615</v>
      </c>
      <c r="AA369" s="4">
        <v>348</v>
      </c>
      <c r="AB369" s="4">
        <v>766</v>
      </c>
      <c r="AC369" s="4">
        <v>2433</v>
      </c>
      <c r="AD369" s="4">
        <v>172</v>
      </c>
      <c r="AE369" s="4">
        <v>326</v>
      </c>
      <c r="AF369" s="4">
        <v>103</v>
      </c>
      <c r="AG369" s="4">
        <v>888</v>
      </c>
      <c r="AH369" s="4">
        <v>1525</v>
      </c>
      <c r="AI369" s="4">
        <v>784</v>
      </c>
      <c r="AJ369" s="4">
        <v>1081</v>
      </c>
      <c r="AK369" s="4">
        <v>2084</v>
      </c>
      <c r="AL369" s="4">
        <v>784</v>
      </c>
      <c r="AM369" s="4">
        <v>140</v>
      </c>
      <c r="AN369" s="4">
        <v>20</v>
      </c>
      <c r="AO369" s="4">
        <v>2059</v>
      </c>
      <c r="AP369" s="4">
        <v>33</v>
      </c>
      <c r="AQ369" s="4">
        <v>1819</v>
      </c>
      <c r="AR369" s="4">
        <v>1216</v>
      </c>
      <c r="AS369" s="4">
        <v>198</v>
      </c>
      <c r="AT369" s="4">
        <v>2919</v>
      </c>
      <c r="AU369" s="4">
        <v>1158</v>
      </c>
      <c r="AV369" s="4">
        <v>2157</v>
      </c>
      <c r="AW369" s="4">
        <v>1548</v>
      </c>
      <c r="AX369" s="4">
        <v>502</v>
      </c>
      <c r="AY369" s="4">
        <v>819</v>
      </c>
    </row>
    <row r="370" spans="1:51">
      <c r="A370" s="3"/>
    </row>
    <row r="371" spans="1:51">
      <c r="A371" s="3" t="s">
        <v>199</v>
      </c>
      <c r="B371" t="s">
        <v>191</v>
      </c>
      <c r="C371" s="4">
        <v>2549</v>
      </c>
      <c r="D371" s="4">
        <v>1672</v>
      </c>
      <c r="E371" s="4">
        <v>646</v>
      </c>
      <c r="F371" s="4">
        <v>126</v>
      </c>
      <c r="G371" s="4">
        <v>105</v>
      </c>
      <c r="H371" s="4">
        <v>1177</v>
      </c>
      <c r="I371" s="4">
        <v>1372</v>
      </c>
      <c r="J371" s="4">
        <v>1091</v>
      </c>
      <c r="K371" s="4">
        <v>1377</v>
      </c>
      <c r="L371" s="4">
        <v>252</v>
      </c>
      <c r="M371" s="4">
        <v>63</v>
      </c>
      <c r="N371" s="4">
        <v>133</v>
      </c>
      <c r="O371" s="4">
        <v>559</v>
      </c>
      <c r="P371" s="4">
        <v>1990</v>
      </c>
      <c r="Q371" s="4">
        <v>909</v>
      </c>
      <c r="R371" s="4">
        <v>1640</v>
      </c>
      <c r="S371" s="4">
        <v>1266</v>
      </c>
      <c r="T371" s="4">
        <v>1250</v>
      </c>
      <c r="U371" s="4">
        <v>246</v>
      </c>
      <c r="V371" s="4">
        <v>249</v>
      </c>
      <c r="W371" s="4">
        <v>835</v>
      </c>
      <c r="X371" s="4">
        <v>1214</v>
      </c>
      <c r="Y371" s="4">
        <v>537</v>
      </c>
      <c r="Z371" s="4">
        <v>463</v>
      </c>
      <c r="AA371" s="4">
        <v>243</v>
      </c>
      <c r="AB371" s="4">
        <v>616</v>
      </c>
      <c r="AC371" s="4">
        <v>1860</v>
      </c>
      <c r="AD371" s="4">
        <v>141</v>
      </c>
      <c r="AE371" s="4">
        <v>251</v>
      </c>
      <c r="AF371" s="4">
        <v>85</v>
      </c>
      <c r="AG371" s="4">
        <v>588</v>
      </c>
      <c r="AH371" s="4">
        <v>1163</v>
      </c>
      <c r="AI371" s="4">
        <v>699</v>
      </c>
      <c r="AJ371" s="4">
        <v>862</v>
      </c>
      <c r="AK371" s="4">
        <v>1569</v>
      </c>
      <c r="AL371" s="4">
        <v>518</v>
      </c>
      <c r="AM371" s="4">
        <v>88</v>
      </c>
      <c r="AN371" s="4">
        <v>13</v>
      </c>
      <c r="AO371" s="4">
        <v>1700</v>
      </c>
      <c r="AP371" s="4">
        <v>23</v>
      </c>
      <c r="AQ371" s="4">
        <v>1514</v>
      </c>
      <c r="AR371" s="4">
        <v>826</v>
      </c>
      <c r="AS371" s="4">
        <v>118</v>
      </c>
      <c r="AT371" s="4">
        <v>2287</v>
      </c>
      <c r="AU371" s="4">
        <v>736</v>
      </c>
      <c r="AV371" s="4">
        <v>1814</v>
      </c>
      <c r="AW371" s="4">
        <v>1242</v>
      </c>
      <c r="AX371" s="4">
        <v>365</v>
      </c>
      <c r="AY371" s="4">
        <v>611</v>
      </c>
    </row>
    <row r="372" spans="1:51">
      <c r="A372" s="3"/>
      <c r="C372" s="11">
        <v>0.77</v>
      </c>
      <c r="D372" s="11">
        <v>0.76</v>
      </c>
      <c r="E372" s="11">
        <v>0.82</v>
      </c>
      <c r="F372" s="11">
        <v>0.64</v>
      </c>
      <c r="G372" s="11">
        <v>0.75</v>
      </c>
      <c r="H372" s="11">
        <v>0.76</v>
      </c>
      <c r="I372" s="11">
        <v>0.78</v>
      </c>
      <c r="J372" s="11">
        <v>0.83</v>
      </c>
      <c r="K372" s="11">
        <v>0.72</v>
      </c>
      <c r="L372" s="11">
        <v>0.78</v>
      </c>
      <c r="M372" s="11">
        <v>0.74</v>
      </c>
      <c r="N372" s="11">
        <v>0.75</v>
      </c>
      <c r="O372" s="11">
        <v>0.72</v>
      </c>
      <c r="P372" s="11">
        <v>0.78</v>
      </c>
      <c r="Q372" s="11">
        <v>0.77</v>
      </c>
      <c r="R372" s="11">
        <v>0.77</v>
      </c>
      <c r="S372" s="11">
        <v>0.77</v>
      </c>
      <c r="T372" s="11">
        <v>0.77</v>
      </c>
      <c r="U372" s="11">
        <v>0.66</v>
      </c>
      <c r="V372" s="11">
        <v>0.65</v>
      </c>
      <c r="W372" s="11">
        <v>0.72</v>
      </c>
      <c r="X372" s="11">
        <v>0.87</v>
      </c>
      <c r="Y372" s="11">
        <v>0.76</v>
      </c>
      <c r="Z372" s="11">
        <v>0.75</v>
      </c>
      <c r="AA372" s="11">
        <v>0.7</v>
      </c>
      <c r="AB372" s="11">
        <v>0.8</v>
      </c>
      <c r="AC372" s="11">
        <v>0.76</v>
      </c>
      <c r="AD372" s="11">
        <v>0.82</v>
      </c>
      <c r="AE372" s="11">
        <v>0.77</v>
      </c>
      <c r="AF372" s="11">
        <v>0.82</v>
      </c>
      <c r="AG372" s="11">
        <v>0.66</v>
      </c>
      <c r="AH372" s="11">
        <v>0.76</v>
      </c>
      <c r="AI372" s="11">
        <v>0.89</v>
      </c>
      <c r="AJ372" s="11">
        <v>0.8</v>
      </c>
      <c r="AK372" s="11">
        <v>0.75</v>
      </c>
      <c r="AL372" s="11">
        <v>0.66</v>
      </c>
      <c r="AM372" s="11">
        <v>0.63</v>
      </c>
      <c r="AN372" s="11">
        <v>0.67</v>
      </c>
      <c r="AO372" s="11">
        <v>0.83</v>
      </c>
      <c r="AP372" s="11">
        <v>0.68</v>
      </c>
      <c r="AQ372" s="11">
        <v>0.83</v>
      </c>
      <c r="AR372" s="11">
        <v>0.68</v>
      </c>
      <c r="AS372" s="11">
        <v>0.59</v>
      </c>
      <c r="AT372" s="11">
        <v>0.78</v>
      </c>
      <c r="AU372" s="11">
        <v>0.64</v>
      </c>
      <c r="AV372" s="11">
        <v>0.84</v>
      </c>
      <c r="AW372" s="11">
        <v>0.8</v>
      </c>
      <c r="AX372" s="11">
        <v>0.73</v>
      </c>
      <c r="AY372" s="11">
        <v>0.75</v>
      </c>
    </row>
    <row r="373" spans="1:51">
      <c r="A373" s="3"/>
      <c r="B373" t="s">
        <v>192</v>
      </c>
      <c r="C373" s="4">
        <v>400</v>
      </c>
      <c r="D373" s="4">
        <v>257</v>
      </c>
      <c r="E373" s="4">
        <v>81</v>
      </c>
      <c r="F373" s="4">
        <v>43</v>
      </c>
      <c r="G373" s="4">
        <v>20</v>
      </c>
      <c r="H373" s="4">
        <v>203</v>
      </c>
      <c r="I373" s="4">
        <v>197</v>
      </c>
      <c r="J373" s="4">
        <v>115</v>
      </c>
      <c r="K373" s="4">
        <v>278</v>
      </c>
      <c r="L373" s="4">
        <v>40</v>
      </c>
      <c r="M373" s="4">
        <v>9</v>
      </c>
      <c r="N373" s="4">
        <v>25</v>
      </c>
      <c r="O373" s="4">
        <v>97</v>
      </c>
      <c r="P373" s="4">
        <v>303</v>
      </c>
      <c r="Q373" s="4">
        <v>141</v>
      </c>
      <c r="R373" s="4">
        <v>260</v>
      </c>
      <c r="S373" s="4">
        <v>197</v>
      </c>
      <c r="T373" s="4">
        <v>197</v>
      </c>
      <c r="U373" s="4">
        <v>72</v>
      </c>
      <c r="V373" s="4">
        <v>72</v>
      </c>
      <c r="W373" s="4">
        <v>156</v>
      </c>
      <c r="X373" s="4">
        <v>100</v>
      </c>
      <c r="Y373" s="4">
        <v>81</v>
      </c>
      <c r="Z373" s="4">
        <v>85</v>
      </c>
      <c r="AA373" s="4">
        <v>52</v>
      </c>
      <c r="AB373" s="4">
        <v>77</v>
      </c>
      <c r="AC373" s="4">
        <v>296</v>
      </c>
      <c r="AD373" s="4">
        <v>15</v>
      </c>
      <c r="AE373" s="4">
        <v>44</v>
      </c>
      <c r="AF373" s="4">
        <v>13</v>
      </c>
      <c r="AG373" s="4">
        <v>153</v>
      </c>
      <c r="AH373" s="4">
        <v>191</v>
      </c>
      <c r="AI373" s="4">
        <v>47</v>
      </c>
      <c r="AJ373" s="4">
        <v>110</v>
      </c>
      <c r="AK373" s="4">
        <v>278</v>
      </c>
      <c r="AL373" s="4">
        <v>126</v>
      </c>
      <c r="AM373" s="4">
        <v>35</v>
      </c>
      <c r="AN373" s="4">
        <v>4</v>
      </c>
      <c r="AO373" s="4">
        <v>202</v>
      </c>
      <c r="AP373" s="4">
        <v>4</v>
      </c>
      <c r="AQ373" s="4">
        <v>169</v>
      </c>
      <c r="AR373" s="4">
        <v>202</v>
      </c>
      <c r="AS373" s="4">
        <v>35</v>
      </c>
      <c r="AT373" s="4">
        <v>343</v>
      </c>
      <c r="AU373" s="4">
        <v>181</v>
      </c>
      <c r="AV373" s="4">
        <v>220</v>
      </c>
      <c r="AW373" s="4">
        <v>161</v>
      </c>
      <c r="AX373" s="4">
        <v>72</v>
      </c>
      <c r="AY373" s="4">
        <v>109</v>
      </c>
    </row>
    <row r="374" spans="1:51">
      <c r="A374" s="3"/>
      <c r="C374" s="11">
        <v>0.12</v>
      </c>
      <c r="D374" s="11">
        <v>0.12</v>
      </c>
      <c r="E374" s="11">
        <v>0.1</v>
      </c>
      <c r="F374" s="11">
        <v>0.22</v>
      </c>
      <c r="G374" s="11">
        <v>0.14000000000000001</v>
      </c>
      <c r="H374" s="11">
        <v>0.13</v>
      </c>
      <c r="I374" s="11">
        <v>0.11</v>
      </c>
      <c r="J374" s="11">
        <v>0.09</v>
      </c>
      <c r="K374" s="11">
        <v>0.14000000000000001</v>
      </c>
      <c r="L374" s="11">
        <v>0.13</v>
      </c>
      <c r="M374" s="11">
        <v>0.11</v>
      </c>
      <c r="N374" s="11">
        <v>0.14000000000000001</v>
      </c>
      <c r="O374" s="11">
        <v>0.13</v>
      </c>
      <c r="P374" s="11">
        <v>0.12</v>
      </c>
      <c r="Q374" s="11">
        <v>0.12</v>
      </c>
      <c r="R374" s="11">
        <v>0.12</v>
      </c>
      <c r="S374" s="11">
        <v>0.12</v>
      </c>
      <c r="T374" s="11">
        <v>0.12</v>
      </c>
      <c r="U374" s="11">
        <v>0.19</v>
      </c>
      <c r="V374" s="11">
        <v>0.19</v>
      </c>
      <c r="W374" s="11">
        <v>0.14000000000000001</v>
      </c>
      <c r="X374" s="11">
        <v>7.0000000000000007E-2</v>
      </c>
      <c r="Y374" s="11">
        <v>0.11</v>
      </c>
      <c r="Z374" s="11">
        <v>0.14000000000000001</v>
      </c>
      <c r="AA374" s="11">
        <v>0.15</v>
      </c>
      <c r="AB374" s="11">
        <v>0.1</v>
      </c>
      <c r="AC374" s="11">
        <v>0.12</v>
      </c>
      <c r="AD374" s="11">
        <v>0.08</v>
      </c>
      <c r="AE374" s="11">
        <v>0.13</v>
      </c>
      <c r="AF374" s="11">
        <v>0.13</v>
      </c>
      <c r="AG374" s="11">
        <v>0.17</v>
      </c>
      <c r="AH374" s="11">
        <v>0.13</v>
      </c>
      <c r="AI374" s="11">
        <v>0.06</v>
      </c>
      <c r="AJ374" s="11">
        <v>0.1</v>
      </c>
      <c r="AK374" s="11">
        <v>0.13</v>
      </c>
      <c r="AL374" s="11">
        <v>0.16</v>
      </c>
      <c r="AM374" s="11">
        <v>0.25</v>
      </c>
      <c r="AN374" s="11">
        <v>0.19</v>
      </c>
      <c r="AO374" s="11">
        <v>0.1</v>
      </c>
      <c r="AP374" s="11">
        <v>0.12</v>
      </c>
      <c r="AQ374" s="11">
        <v>0.09</v>
      </c>
      <c r="AR374" s="11">
        <v>0.17</v>
      </c>
      <c r="AS374" s="11">
        <v>0.18</v>
      </c>
      <c r="AT374" s="11">
        <v>0.12</v>
      </c>
      <c r="AU374" s="11">
        <v>0.16</v>
      </c>
      <c r="AV374" s="11">
        <v>0.1</v>
      </c>
      <c r="AW374" s="11">
        <v>0.1</v>
      </c>
      <c r="AX374" s="11">
        <v>0.14000000000000001</v>
      </c>
      <c r="AY374" s="11">
        <v>0.13</v>
      </c>
    </row>
    <row r="375" spans="1:51">
      <c r="A375" s="3"/>
      <c r="B375" t="s">
        <v>193</v>
      </c>
      <c r="C375" s="4">
        <v>284</v>
      </c>
      <c r="D375" s="4">
        <v>199</v>
      </c>
      <c r="E375" s="4">
        <v>47</v>
      </c>
      <c r="F375" s="4">
        <v>23</v>
      </c>
      <c r="G375" s="4">
        <v>15</v>
      </c>
      <c r="H375" s="4">
        <v>140</v>
      </c>
      <c r="I375" s="4">
        <v>144</v>
      </c>
      <c r="J375" s="4">
        <v>89</v>
      </c>
      <c r="K375" s="4">
        <v>203</v>
      </c>
      <c r="L375" s="4">
        <v>22</v>
      </c>
      <c r="M375" s="4">
        <v>10</v>
      </c>
      <c r="N375" s="4">
        <v>16</v>
      </c>
      <c r="O375" s="4">
        <v>83</v>
      </c>
      <c r="P375" s="4">
        <v>201</v>
      </c>
      <c r="Q375" s="4">
        <v>101</v>
      </c>
      <c r="R375" s="4">
        <v>183</v>
      </c>
      <c r="S375" s="4">
        <v>134</v>
      </c>
      <c r="T375" s="4">
        <v>141</v>
      </c>
      <c r="U375" s="4">
        <v>51</v>
      </c>
      <c r="V375" s="4">
        <v>50</v>
      </c>
      <c r="W375" s="4">
        <v>113</v>
      </c>
      <c r="X375" s="4">
        <v>68</v>
      </c>
      <c r="Y375" s="4">
        <v>66</v>
      </c>
      <c r="Z375" s="4">
        <v>54</v>
      </c>
      <c r="AA375" s="4">
        <v>39</v>
      </c>
      <c r="AB375" s="4">
        <v>58</v>
      </c>
      <c r="AC375" s="4">
        <v>217</v>
      </c>
      <c r="AD375" s="4">
        <v>11</v>
      </c>
      <c r="AE375" s="4">
        <v>25</v>
      </c>
      <c r="AF375" s="4">
        <v>5</v>
      </c>
      <c r="AG375" s="4">
        <v>117</v>
      </c>
      <c r="AH375" s="4">
        <v>129</v>
      </c>
      <c r="AI375" s="4">
        <v>33</v>
      </c>
      <c r="AJ375" s="4">
        <v>88</v>
      </c>
      <c r="AK375" s="4">
        <v>182</v>
      </c>
      <c r="AL375" s="4">
        <v>107</v>
      </c>
      <c r="AM375" s="4">
        <v>16</v>
      </c>
      <c r="AN375" s="4">
        <v>1</v>
      </c>
      <c r="AO375" s="4">
        <v>126</v>
      </c>
      <c r="AP375" s="4">
        <v>7</v>
      </c>
      <c r="AQ375" s="4">
        <v>109</v>
      </c>
      <c r="AR375" s="4">
        <v>148</v>
      </c>
      <c r="AS375" s="4">
        <v>26</v>
      </c>
      <c r="AT375" s="4">
        <v>239</v>
      </c>
      <c r="AU375" s="4">
        <v>183</v>
      </c>
      <c r="AV375" s="4">
        <v>101</v>
      </c>
      <c r="AW375" s="4">
        <v>111</v>
      </c>
      <c r="AX375" s="4">
        <v>51</v>
      </c>
      <c r="AY375" s="4">
        <v>79</v>
      </c>
    </row>
    <row r="376" spans="1:51">
      <c r="A376" s="3"/>
      <c r="C376" s="11">
        <v>0.09</v>
      </c>
      <c r="D376" s="11">
        <v>0.09</v>
      </c>
      <c r="E376" s="11">
        <v>0.06</v>
      </c>
      <c r="F376" s="11">
        <v>0.12</v>
      </c>
      <c r="G376" s="11">
        <v>0.1</v>
      </c>
      <c r="H376" s="11">
        <v>0.09</v>
      </c>
      <c r="I376" s="11">
        <v>0.08</v>
      </c>
      <c r="J376" s="11">
        <v>7.0000000000000007E-2</v>
      </c>
      <c r="K376" s="11">
        <v>0.11</v>
      </c>
      <c r="L376" s="11">
        <v>7.0000000000000007E-2</v>
      </c>
      <c r="M376" s="11">
        <v>0.12</v>
      </c>
      <c r="N376" s="11">
        <v>0.09</v>
      </c>
      <c r="O376" s="11">
        <v>0.11</v>
      </c>
      <c r="P376" s="11">
        <v>0.08</v>
      </c>
      <c r="Q376" s="11">
        <v>0.09</v>
      </c>
      <c r="R376" s="11">
        <v>0.09</v>
      </c>
      <c r="S376" s="11">
        <v>0.08</v>
      </c>
      <c r="T376" s="11">
        <v>0.09</v>
      </c>
      <c r="U376" s="11">
        <v>0.14000000000000001</v>
      </c>
      <c r="V376" s="11">
        <v>0.13</v>
      </c>
      <c r="W376" s="11">
        <v>0.1</v>
      </c>
      <c r="X376" s="11">
        <v>0.05</v>
      </c>
      <c r="Y376" s="11">
        <v>0.09</v>
      </c>
      <c r="Z376" s="11">
        <v>0.09</v>
      </c>
      <c r="AA376" s="11">
        <v>0.11</v>
      </c>
      <c r="AB376" s="11">
        <v>0.08</v>
      </c>
      <c r="AC376" s="11">
        <v>0.09</v>
      </c>
      <c r="AD376" s="11">
        <v>7.0000000000000007E-2</v>
      </c>
      <c r="AE376" s="11">
        <v>0.08</v>
      </c>
      <c r="AF376" s="11">
        <v>0.05</v>
      </c>
      <c r="AG376" s="11">
        <v>0.13</v>
      </c>
      <c r="AH376" s="11">
        <v>0.08</v>
      </c>
      <c r="AI376" s="11">
        <v>0.04</v>
      </c>
      <c r="AJ376" s="11">
        <v>0.08</v>
      </c>
      <c r="AK376" s="11">
        <v>0.09</v>
      </c>
      <c r="AL376" s="11">
        <v>0.14000000000000001</v>
      </c>
      <c r="AM376" s="11">
        <v>0.11</v>
      </c>
      <c r="AN376" s="11">
        <v>0.05</v>
      </c>
      <c r="AO376" s="11">
        <v>0.06</v>
      </c>
      <c r="AP376" s="11">
        <v>0.2</v>
      </c>
      <c r="AQ376" s="11">
        <v>0.06</v>
      </c>
      <c r="AR376" s="11">
        <v>0.12</v>
      </c>
      <c r="AS376" s="11">
        <v>0.13</v>
      </c>
      <c r="AT376" s="11">
        <v>0.08</v>
      </c>
      <c r="AU376" s="11">
        <v>0.16</v>
      </c>
      <c r="AV376" s="11">
        <v>0.05</v>
      </c>
      <c r="AW376" s="11">
        <v>7.0000000000000007E-2</v>
      </c>
      <c r="AX376" s="11">
        <v>0.1</v>
      </c>
      <c r="AY376" s="11">
        <v>0.1</v>
      </c>
    </row>
    <row r="377" spans="1:51">
      <c r="A377" s="3"/>
      <c r="B377" t="s">
        <v>194</v>
      </c>
      <c r="C377" s="4">
        <v>81</v>
      </c>
      <c r="D377" s="4">
        <v>61</v>
      </c>
      <c r="E377" s="4">
        <v>16</v>
      </c>
      <c r="F377" s="4">
        <v>4</v>
      </c>
      <c r="G377" s="4">
        <v>1</v>
      </c>
      <c r="H377" s="4">
        <v>37</v>
      </c>
      <c r="I377" s="4">
        <v>44</v>
      </c>
      <c r="J377" s="4">
        <v>23</v>
      </c>
      <c r="K377" s="4">
        <v>61</v>
      </c>
      <c r="L377" s="4">
        <v>7</v>
      </c>
      <c r="M377" s="4">
        <v>2</v>
      </c>
      <c r="N377" s="4">
        <v>5</v>
      </c>
      <c r="O377" s="4">
        <v>35</v>
      </c>
      <c r="P377" s="4">
        <v>47</v>
      </c>
      <c r="Q377" s="4">
        <v>33</v>
      </c>
      <c r="R377" s="4">
        <v>49</v>
      </c>
      <c r="S377" s="4">
        <v>38</v>
      </c>
      <c r="T377" s="4">
        <v>41</v>
      </c>
      <c r="U377" s="4">
        <v>4</v>
      </c>
      <c r="V377" s="4">
        <v>13</v>
      </c>
      <c r="W377" s="4">
        <v>50</v>
      </c>
      <c r="X377" s="4">
        <v>15</v>
      </c>
      <c r="Y377" s="4">
        <v>20</v>
      </c>
      <c r="Z377" s="4">
        <v>13</v>
      </c>
      <c r="AA377" s="4">
        <v>14</v>
      </c>
      <c r="AB377" s="4">
        <v>14</v>
      </c>
      <c r="AC377" s="4">
        <v>61</v>
      </c>
      <c r="AD377" s="4">
        <v>5</v>
      </c>
      <c r="AE377" s="4">
        <v>6</v>
      </c>
      <c r="AF377" s="4" t="s">
        <v>14</v>
      </c>
      <c r="AG377" s="4">
        <v>30</v>
      </c>
      <c r="AH377" s="4">
        <v>42</v>
      </c>
      <c r="AI377" s="4">
        <v>5</v>
      </c>
      <c r="AJ377" s="4">
        <v>22</v>
      </c>
      <c r="AK377" s="4">
        <v>55</v>
      </c>
      <c r="AL377" s="4">
        <v>33</v>
      </c>
      <c r="AM377" s="4">
        <v>1</v>
      </c>
      <c r="AN377" s="4">
        <v>2</v>
      </c>
      <c r="AO377" s="4">
        <v>31</v>
      </c>
      <c r="AP377" s="4" t="s">
        <v>14</v>
      </c>
      <c r="AQ377" s="4">
        <v>27</v>
      </c>
      <c r="AR377" s="4">
        <v>39</v>
      </c>
      <c r="AS377" s="4">
        <v>19</v>
      </c>
      <c r="AT377" s="4">
        <v>50</v>
      </c>
      <c r="AU377" s="4">
        <v>59</v>
      </c>
      <c r="AV377" s="4">
        <v>22</v>
      </c>
      <c r="AW377" s="4">
        <v>34</v>
      </c>
      <c r="AX377" s="4">
        <v>15</v>
      </c>
      <c r="AY377" s="4">
        <v>20</v>
      </c>
    </row>
    <row r="378" spans="1:51">
      <c r="A378" s="3"/>
      <c r="C378" s="11">
        <v>0.02</v>
      </c>
      <c r="D378" s="11">
        <v>0.03</v>
      </c>
      <c r="E378" s="11">
        <v>0.02</v>
      </c>
      <c r="F378" s="11">
        <v>0.02</v>
      </c>
      <c r="G378" s="11">
        <v>0.01</v>
      </c>
      <c r="H378" s="11">
        <v>0.02</v>
      </c>
      <c r="I378" s="11">
        <v>0.03</v>
      </c>
      <c r="J378" s="11">
        <v>0.02</v>
      </c>
      <c r="K378" s="11">
        <v>0.03</v>
      </c>
      <c r="L378" s="11">
        <v>0.02</v>
      </c>
      <c r="M378" s="11">
        <v>0.02</v>
      </c>
      <c r="N378" s="11">
        <v>0.03</v>
      </c>
      <c r="O378" s="11">
        <v>0.04</v>
      </c>
      <c r="P378" s="11">
        <v>0.02</v>
      </c>
      <c r="Q378" s="11">
        <v>0.03</v>
      </c>
      <c r="R378" s="11">
        <v>0.02</v>
      </c>
      <c r="S378" s="11">
        <v>0.02</v>
      </c>
      <c r="T378" s="11">
        <v>0.03</v>
      </c>
      <c r="U378" s="11">
        <v>0.01</v>
      </c>
      <c r="V378" s="11">
        <v>0.03</v>
      </c>
      <c r="W378" s="11">
        <v>0.04</v>
      </c>
      <c r="X378" s="11">
        <v>0.01</v>
      </c>
      <c r="Y378" s="11">
        <v>0.03</v>
      </c>
      <c r="Z378" s="11">
        <v>0.02</v>
      </c>
      <c r="AA378" s="11">
        <v>0.04</v>
      </c>
      <c r="AB378" s="11">
        <v>0.02</v>
      </c>
      <c r="AC378" s="11">
        <v>0.03</v>
      </c>
      <c r="AD378" s="11">
        <v>0.03</v>
      </c>
      <c r="AE378" s="11">
        <v>0.02</v>
      </c>
      <c r="AF378" s="4" t="s">
        <v>14</v>
      </c>
      <c r="AG378" s="11">
        <v>0.03</v>
      </c>
      <c r="AH378" s="11">
        <v>0.03</v>
      </c>
      <c r="AI378" s="11">
        <v>0.01</v>
      </c>
      <c r="AJ378" s="11">
        <v>0.02</v>
      </c>
      <c r="AK378" s="11">
        <v>0.03</v>
      </c>
      <c r="AL378" s="11">
        <v>0.04</v>
      </c>
      <c r="AM378" s="11">
        <v>0.01</v>
      </c>
      <c r="AN378" s="11">
        <v>0.09</v>
      </c>
      <c r="AO378" s="11">
        <v>0.02</v>
      </c>
      <c r="AP378" s="4" t="s">
        <v>14</v>
      </c>
      <c r="AQ378" s="11">
        <v>0.01</v>
      </c>
      <c r="AR378" s="11">
        <v>0.03</v>
      </c>
      <c r="AS378" s="11">
        <v>0.1</v>
      </c>
      <c r="AT378" s="11">
        <v>0.02</v>
      </c>
      <c r="AU378" s="11">
        <v>0.05</v>
      </c>
      <c r="AV378" s="11">
        <v>0.01</v>
      </c>
      <c r="AW378" s="11">
        <v>0.02</v>
      </c>
      <c r="AX378" s="11">
        <v>0.03</v>
      </c>
      <c r="AY378" s="11">
        <v>0.02</v>
      </c>
    </row>
    <row r="379" spans="1:51">
      <c r="A379" s="3"/>
      <c r="B379" t="s">
        <v>195</v>
      </c>
      <c r="C379" s="4">
        <v>365</v>
      </c>
      <c r="D379" s="4">
        <v>260</v>
      </c>
      <c r="E379" s="4">
        <v>63</v>
      </c>
      <c r="F379" s="4">
        <v>27</v>
      </c>
      <c r="G379" s="4">
        <v>16</v>
      </c>
      <c r="H379" s="4">
        <v>177</v>
      </c>
      <c r="I379" s="4">
        <v>188</v>
      </c>
      <c r="J379" s="4">
        <v>113</v>
      </c>
      <c r="K379" s="4">
        <v>264</v>
      </c>
      <c r="L379" s="4">
        <v>29</v>
      </c>
      <c r="M379" s="4">
        <v>12</v>
      </c>
      <c r="N379" s="4">
        <v>20</v>
      </c>
      <c r="O379" s="4">
        <v>117</v>
      </c>
      <c r="P379" s="4">
        <v>248</v>
      </c>
      <c r="Q379" s="4">
        <v>133</v>
      </c>
      <c r="R379" s="4">
        <v>232</v>
      </c>
      <c r="S379" s="4">
        <v>172</v>
      </c>
      <c r="T379" s="4">
        <v>182</v>
      </c>
      <c r="U379" s="4">
        <v>55</v>
      </c>
      <c r="V379" s="4">
        <v>63</v>
      </c>
      <c r="W379" s="4">
        <v>163</v>
      </c>
      <c r="X379" s="4">
        <v>83</v>
      </c>
      <c r="Y379" s="4">
        <v>86</v>
      </c>
      <c r="Z379" s="4">
        <v>67</v>
      </c>
      <c r="AA379" s="4">
        <v>53</v>
      </c>
      <c r="AB379" s="4">
        <v>72</v>
      </c>
      <c r="AC379" s="4">
        <v>278</v>
      </c>
      <c r="AD379" s="4">
        <v>16</v>
      </c>
      <c r="AE379" s="4">
        <v>31</v>
      </c>
      <c r="AF379" s="4">
        <v>5</v>
      </c>
      <c r="AG379" s="4">
        <v>147</v>
      </c>
      <c r="AH379" s="4">
        <v>171</v>
      </c>
      <c r="AI379" s="4">
        <v>38</v>
      </c>
      <c r="AJ379" s="4">
        <v>110</v>
      </c>
      <c r="AK379" s="4">
        <v>237</v>
      </c>
      <c r="AL379" s="4">
        <v>140</v>
      </c>
      <c r="AM379" s="4">
        <v>17</v>
      </c>
      <c r="AN379" s="4">
        <v>3</v>
      </c>
      <c r="AO379" s="4">
        <v>157</v>
      </c>
      <c r="AP379" s="4">
        <v>7</v>
      </c>
      <c r="AQ379" s="4">
        <v>136</v>
      </c>
      <c r="AR379" s="4">
        <v>188</v>
      </c>
      <c r="AS379" s="4">
        <v>45</v>
      </c>
      <c r="AT379" s="4">
        <v>289</v>
      </c>
      <c r="AU379" s="4">
        <v>242</v>
      </c>
      <c r="AV379" s="4">
        <v>123</v>
      </c>
      <c r="AW379" s="4">
        <v>145</v>
      </c>
      <c r="AX379" s="4">
        <v>66</v>
      </c>
      <c r="AY379" s="4">
        <v>99</v>
      </c>
    </row>
    <row r="380" spans="1:51">
      <c r="A380" s="3"/>
      <c r="C380" s="11">
        <v>0.11</v>
      </c>
      <c r="D380" s="11">
        <v>0.12</v>
      </c>
      <c r="E380" s="11">
        <v>0.08</v>
      </c>
      <c r="F380" s="11">
        <v>0.14000000000000001</v>
      </c>
      <c r="G380" s="11">
        <v>0.11</v>
      </c>
      <c r="H380" s="11">
        <v>0.11</v>
      </c>
      <c r="I380" s="11">
        <v>0.11</v>
      </c>
      <c r="J380" s="11">
        <v>0.09</v>
      </c>
      <c r="K380" s="11">
        <v>0.14000000000000001</v>
      </c>
      <c r="L380" s="11">
        <v>0.09</v>
      </c>
      <c r="M380" s="11">
        <v>0.15</v>
      </c>
      <c r="N380" s="11">
        <v>0.11</v>
      </c>
      <c r="O380" s="11">
        <v>0.15</v>
      </c>
      <c r="P380" s="11">
        <v>0.1</v>
      </c>
      <c r="Q380" s="11">
        <v>0.11</v>
      </c>
      <c r="R380" s="11">
        <v>0.11</v>
      </c>
      <c r="S380" s="11">
        <v>0.11</v>
      </c>
      <c r="T380" s="11">
        <v>0.11</v>
      </c>
      <c r="U380" s="11">
        <v>0.15</v>
      </c>
      <c r="V380" s="11">
        <v>0.16</v>
      </c>
      <c r="W380" s="11">
        <v>0.14000000000000001</v>
      </c>
      <c r="X380" s="11">
        <v>0.06</v>
      </c>
      <c r="Y380" s="11">
        <v>0.12</v>
      </c>
      <c r="Z380" s="11">
        <v>0.11</v>
      </c>
      <c r="AA380" s="11">
        <v>0.15</v>
      </c>
      <c r="AB380" s="11">
        <v>0.09</v>
      </c>
      <c r="AC380" s="11">
        <v>0.11</v>
      </c>
      <c r="AD380" s="11">
        <v>0.1</v>
      </c>
      <c r="AE380" s="11">
        <v>0.1</v>
      </c>
      <c r="AF380" s="11">
        <v>0.05</v>
      </c>
      <c r="AG380" s="11">
        <v>0.17</v>
      </c>
      <c r="AH380" s="11">
        <v>0.11</v>
      </c>
      <c r="AI380" s="11">
        <v>0.05</v>
      </c>
      <c r="AJ380" s="11">
        <v>0.1</v>
      </c>
      <c r="AK380" s="11">
        <v>0.11</v>
      </c>
      <c r="AL380" s="11">
        <v>0.18</v>
      </c>
      <c r="AM380" s="11">
        <v>0.12</v>
      </c>
      <c r="AN380" s="11">
        <v>0.14000000000000001</v>
      </c>
      <c r="AO380" s="11">
        <v>0.08</v>
      </c>
      <c r="AP380" s="11">
        <v>0.2</v>
      </c>
      <c r="AQ380" s="11">
        <v>7.0000000000000007E-2</v>
      </c>
      <c r="AR380" s="11">
        <v>0.15</v>
      </c>
      <c r="AS380" s="11">
        <v>0.23</v>
      </c>
      <c r="AT380" s="11">
        <v>0.1</v>
      </c>
      <c r="AU380" s="11">
        <v>0.21</v>
      </c>
      <c r="AV380" s="11">
        <v>0.06</v>
      </c>
      <c r="AW380" s="11">
        <v>0.09</v>
      </c>
      <c r="AX380" s="11">
        <v>0.13</v>
      </c>
      <c r="AY380" s="11">
        <v>0.12</v>
      </c>
    </row>
    <row r="381" spans="1:51">
      <c r="A381" s="3"/>
    </row>
    <row r="382" spans="1:51">
      <c r="A382" s="3"/>
    </row>
    <row r="383" spans="1:51">
      <c r="A383" s="2" t="s">
        <v>200</v>
      </c>
    </row>
    <row r="384" spans="1:51">
      <c r="A384" s="3"/>
    </row>
    <row r="385" spans="1:51" s="10" customFormat="1" ht="29.25" customHeight="1">
      <c r="A385" s="9"/>
      <c r="C385" s="7" t="s">
        <v>39</v>
      </c>
      <c r="D385" s="14" t="s">
        <v>15</v>
      </c>
      <c r="E385" s="15"/>
      <c r="F385" s="15"/>
      <c r="G385" s="15"/>
      <c r="H385" s="14" t="s">
        <v>16</v>
      </c>
      <c r="I385" s="15"/>
      <c r="J385" s="14" t="s">
        <v>17</v>
      </c>
      <c r="K385" s="15"/>
      <c r="L385" s="15"/>
      <c r="M385" s="15"/>
      <c r="N385" s="15"/>
      <c r="O385" s="14" t="s">
        <v>40</v>
      </c>
      <c r="P385" s="15"/>
      <c r="Q385" s="14" t="s">
        <v>19</v>
      </c>
      <c r="R385" s="15"/>
      <c r="S385" s="14" t="s">
        <v>41</v>
      </c>
      <c r="T385" s="15"/>
      <c r="U385" s="14" t="s">
        <v>42</v>
      </c>
      <c r="V385" s="15"/>
      <c r="W385" s="15"/>
      <c r="X385" s="15"/>
      <c r="Y385" s="14" t="s">
        <v>22</v>
      </c>
      <c r="Z385" s="15"/>
      <c r="AA385" s="15"/>
      <c r="AB385" s="15"/>
      <c r="AC385" s="15"/>
      <c r="AD385" s="15"/>
      <c r="AE385" s="15"/>
      <c r="AF385" s="15"/>
      <c r="AG385" s="14" t="s">
        <v>23</v>
      </c>
      <c r="AH385" s="15"/>
      <c r="AI385" s="15"/>
      <c r="AJ385" s="14" t="s">
        <v>24</v>
      </c>
      <c r="AK385" s="15"/>
      <c r="AL385" s="14" t="s">
        <v>25</v>
      </c>
      <c r="AM385" s="15"/>
      <c r="AN385" s="15"/>
      <c r="AO385" s="15"/>
      <c r="AP385" s="15"/>
      <c r="AQ385" s="15"/>
      <c r="AR385" s="15"/>
      <c r="AS385" s="14" t="s">
        <v>26</v>
      </c>
      <c r="AT385" s="15"/>
      <c r="AU385" s="14" t="s">
        <v>43</v>
      </c>
      <c r="AV385" s="15"/>
      <c r="AW385" s="14" t="s">
        <v>44</v>
      </c>
      <c r="AX385" s="15"/>
      <c r="AY385" s="15"/>
    </row>
    <row r="386" spans="1:51" s="7" customFormat="1" ht="32.25" customHeight="1">
      <c r="A386" s="6"/>
      <c r="D386" s="8" t="s">
        <v>45</v>
      </c>
      <c r="E386" s="8" t="s">
        <v>46</v>
      </c>
      <c r="F386" s="8" t="s">
        <v>47</v>
      </c>
      <c r="G386" s="8" t="s">
        <v>48</v>
      </c>
      <c r="H386" s="8" t="s">
        <v>49</v>
      </c>
      <c r="I386" s="8" t="s">
        <v>50</v>
      </c>
      <c r="J386" s="8" t="s">
        <v>51</v>
      </c>
      <c r="K386" s="8" t="s">
        <v>52</v>
      </c>
      <c r="L386" s="8" t="s">
        <v>53</v>
      </c>
      <c r="M386" s="8" t="s">
        <v>54</v>
      </c>
      <c r="N386" s="8" t="s">
        <v>55</v>
      </c>
      <c r="O386" s="8" t="s">
        <v>56</v>
      </c>
      <c r="P386" s="8" t="s">
        <v>57</v>
      </c>
      <c r="Q386" s="8" t="s">
        <v>56</v>
      </c>
      <c r="R386" s="8" t="s">
        <v>57</v>
      </c>
      <c r="S386" s="8" t="s">
        <v>56</v>
      </c>
      <c r="T386" s="8" t="s">
        <v>57</v>
      </c>
      <c r="U386" s="8" t="s">
        <v>58</v>
      </c>
      <c r="V386" s="8" t="s">
        <v>59</v>
      </c>
      <c r="W386" s="8" t="s">
        <v>60</v>
      </c>
      <c r="X386" s="8" t="s">
        <v>61</v>
      </c>
      <c r="Y386" s="8" t="s">
        <v>62</v>
      </c>
      <c r="Z386" s="8" t="s">
        <v>63</v>
      </c>
      <c r="AA386" s="8" t="s">
        <v>64</v>
      </c>
      <c r="AB386" s="8" t="s">
        <v>65</v>
      </c>
      <c r="AC386" s="8" t="s">
        <v>66</v>
      </c>
      <c r="AD386" s="8" t="s">
        <v>67</v>
      </c>
      <c r="AE386" s="8" t="s">
        <v>68</v>
      </c>
      <c r="AF386" s="8" t="s">
        <v>69</v>
      </c>
      <c r="AG386" s="8" t="s">
        <v>70</v>
      </c>
      <c r="AH386" s="8" t="s">
        <v>71</v>
      </c>
      <c r="AI386" s="8" t="s">
        <v>72</v>
      </c>
      <c r="AJ386" s="8" t="s">
        <v>73</v>
      </c>
      <c r="AK386" s="8" t="s">
        <v>74</v>
      </c>
      <c r="AL386" s="8" t="s">
        <v>75</v>
      </c>
      <c r="AM386" s="8" t="s">
        <v>76</v>
      </c>
      <c r="AN386" s="8" t="s">
        <v>77</v>
      </c>
      <c r="AO386" s="8" t="s">
        <v>78</v>
      </c>
      <c r="AP386" s="8" t="s">
        <v>79</v>
      </c>
      <c r="AQ386" s="8" t="s">
        <v>80</v>
      </c>
      <c r="AR386" s="8" t="s">
        <v>81</v>
      </c>
      <c r="AS386" s="8" t="s">
        <v>82</v>
      </c>
      <c r="AT386" s="8" t="s">
        <v>57</v>
      </c>
      <c r="AU386" s="8" t="s">
        <v>56</v>
      </c>
      <c r="AV386" s="8" t="s">
        <v>57</v>
      </c>
      <c r="AW386" s="8" t="s">
        <v>83</v>
      </c>
      <c r="AX386" s="8" t="s">
        <v>84</v>
      </c>
      <c r="AY386" s="8" t="s">
        <v>85</v>
      </c>
    </row>
    <row r="387" spans="1:51">
      <c r="A387" s="3" t="s">
        <v>86</v>
      </c>
      <c r="C387" s="4">
        <v>3315</v>
      </c>
      <c r="D387" s="4">
        <v>2189</v>
      </c>
      <c r="E387" s="4">
        <v>790</v>
      </c>
      <c r="F387" s="4">
        <v>196</v>
      </c>
      <c r="G387" s="4">
        <v>140</v>
      </c>
      <c r="H387" s="4">
        <v>1558</v>
      </c>
      <c r="I387" s="4">
        <v>1757</v>
      </c>
      <c r="J387" s="4">
        <v>1318</v>
      </c>
      <c r="K387" s="4">
        <v>1919</v>
      </c>
      <c r="L387" s="4">
        <v>321</v>
      </c>
      <c r="M387" s="4">
        <v>85</v>
      </c>
      <c r="N387" s="4">
        <v>179</v>
      </c>
      <c r="O387" s="4">
        <v>774</v>
      </c>
      <c r="P387" s="4">
        <v>2541</v>
      </c>
      <c r="Q387" s="4">
        <v>1183</v>
      </c>
      <c r="R387" s="4">
        <v>2132</v>
      </c>
      <c r="S387" s="4">
        <v>1635</v>
      </c>
      <c r="T387" s="4">
        <v>1629</v>
      </c>
      <c r="U387" s="4">
        <v>373</v>
      </c>
      <c r="V387" s="4">
        <v>385</v>
      </c>
      <c r="W387" s="4">
        <v>1153</v>
      </c>
      <c r="X387" s="4">
        <v>1397</v>
      </c>
      <c r="Y387" s="4">
        <v>704</v>
      </c>
      <c r="Z387" s="4">
        <v>615</v>
      </c>
      <c r="AA387" s="4">
        <v>348</v>
      </c>
      <c r="AB387" s="4">
        <v>766</v>
      </c>
      <c r="AC387" s="4">
        <v>2433</v>
      </c>
      <c r="AD387" s="4">
        <v>172</v>
      </c>
      <c r="AE387" s="4">
        <v>326</v>
      </c>
      <c r="AF387" s="4">
        <v>103</v>
      </c>
      <c r="AG387" s="4">
        <v>888</v>
      </c>
      <c r="AH387" s="4">
        <v>1525</v>
      </c>
      <c r="AI387" s="4">
        <v>784</v>
      </c>
      <c r="AJ387" s="4">
        <v>1081</v>
      </c>
      <c r="AK387" s="4">
        <v>2084</v>
      </c>
      <c r="AL387" s="4">
        <v>784</v>
      </c>
      <c r="AM387" s="4">
        <v>140</v>
      </c>
      <c r="AN387" s="4">
        <v>20</v>
      </c>
      <c r="AO387" s="4">
        <v>2059</v>
      </c>
      <c r="AP387" s="4">
        <v>33</v>
      </c>
      <c r="AQ387" s="4">
        <v>1819</v>
      </c>
      <c r="AR387" s="4">
        <v>1216</v>
      </c>
      <c r="AS387" s="4">
        <v>198</v>
      </c>
      <c r="AT387" s="4">
        <v>2919</v>
      </c>
      <c r="AU387" s="4">
        <v>1158</v>
      </c>
      <c r="AV387" s="4">
        <v>2157</v>
      </c>
      <c r="AW387" s="4">
        <v>1548</v>
      </c>
      <c r="AX387" s="4">
        <v>502</v>
      </c>
      <c r="AY387" s="4">
        <v>819</v>
      </c>
    </row>
    <row r="388" spans="1:51">
      <c r="A388" s="3"/>
    </row>
    <row r="389" spans="1:51">
      <c r="A389" s="3" t="s">
        <v>201</v>
      </c>
      <c r="B389" t="s">
        <v>191</v>
      </c>
      <c r="C389" s="4">
        <v>1101</v>
      </c>
      <c r="D389" s="4">
        <v>618</v>
      </c>
      <c r="E389" s="4">
        <v>337</v>
      </c>
      <c r="F389" s="4">
        <v>79</v>
      </c>
      <c r="G389" s="4">
        <v>67</v>
      </c>
      <c r="H389" s="4">
        <v>546</v>
      </c>
      <c r="I389" s="4">
        <v>556</v>
      </c>
      <c r="J389" s="4">
        <v>497</v>
      </c>
      <c r="K389" s="4">
        <v>544</v>
      </c>
      <c r="L389" s="4">
        <v>70</v>
      </c>
      <c r="M389" s="4">
        <v>23</v>
      </c>
      <c r="N389" s="4">
        <v>59</v>
      </c>
      <c r="O389" s="4">
        <v>202</v>
      </c>
      <c r="P389" s="4">
        <v>899</v>
      </c>
      <c r="Q389" s="4">
        <v>366</v>
      </c>
      <c r="R389" s="4">
        <v>735</v>
      </c>
      <c r="S389" s="4">
        <v>508</v>
      </c>
      <c r="T389" s="4">
        <v>571</v>
      </c>
      <c r="U389" s="4">
        <v>161</v>
      </c>
      <c r="V389" s="4">
        <v>102</v>
      </c>
      <c r="W389" s="4">
        <v>313</v>
      </c>
      <c r="X389" s="4">
        <v>523</v>
      </c>
      <c r="Y389" s="4">
        <v>247</v>
      </c>
      <c r="Z389" s="4">
        <v>206</v>
      </c>
      <c r="AA389" s="4">
        <v>121</v>
      </c>
      <c r="AB389" s="4">
        <v>249</v>
      </c>
      <c r="AC389" s="4">
        <v>823</v>
      </c>
      <c r="AD389" s="4">
        <v>55</v>
      </c>
      <c r="AE389" s="4">
        <v>90</v>
      </c>
      <c r="AF389" s="4">
        <v>34</v>
      </c>
      <c r="AG389" s="4">
        <v>252</v>
      </c>
      <c r="AH389" s="4">
        <v>493</v>
      </c>
      <c r="AI389" s="4">
        <v>316</v>
      </c>
      <c r="AJ389" s="4">
        <v>395</v>
      </c>
      <c r="AK389" s="4">
        <v>659</v>
      </c>
      <c r="AL389" s="4">
        <v>229</v>
      </c>
      <c r="AM389" s="4">
        <v>65</v>
      </c>
      <c r="AN389" s="4">
        <v>7</v>
      </c>
      <c r="AO389" s="4">
        <v>706</v>
      </c>
      <c r="AP389" s="4">
        <v>9</v>
      </c>
      <c r="AQ389" s="4">
        <v>624</v>
      </c>
      <c r="AR389" s="4">
        <v>392</v>
      </c>
      <c r="AS389" s="4">
        <v>57</v>
      </c>
      <c r="AT389" s="4">
        <v>991</v>
      </c>
      <c r="AU389" s="4" t="s">
        <v>14</v>
      </c>
      <c r="AV389" s="4">
        <v>1101</v>
      </c>
      <c r="AW389" s="4">
        <v>521</v>
      </c>
      <c r="AX389" s="4">
        <v>166</v>
      </c>
      <c r="AY389" s="4">
        <v>252</v>
      </c>
    </row>
    <row r="390" spans="1:51">
      <c r="A390" s="3"/>
      <c r="C390" s="11">
        <v>0.33</v>
      </c>
      <c r="D390" s="11">
        <v>0.28000000000000003</v>
      </c>
      <c r="E390" s="11">
        <v>0.43</v>
      </c>
      <c r="F390" s="11">
        <v>0.4</v>
      </c>
      <c r="G390" s="11">
        <v>0.48</v>
      </c>
      <c r="H390" s="11">
        <v>0.35</v>
      </c>
      <c r="I390" s="11">
        <v>0.32</v>
      </c>
      <c r="J390" s="11">
        <v>0.38</v>
      </c>
      <c r="K390" s="11">
        <v>0.28000000000000003</v>
      </c>
      <c r="L390" s="11">
        <v>0.22</v>
      </c>
      <c r="M390" s="11">
        <v>0.26</v>
      </c>
      <c r="N390" s="11">
        <v>0.33</v>
      </c>
      <c r="O390" s="11">
        <v>0.26</v>
      </c>
      <c r="P390" s="11">
        <v>0.35</v>
      </c>
      <c r="Q390" s="11">
        <v>0.31</v>
      </c>
      <c r="R390" s="11">
        <v>0.34</v>
      </c>
      <c r="S390" s="11">
        <v>0.31</v>
      </c>
      <c r="T390" s="11">
        <v>0.35</v>
      </c>
      <c r="U390" s="11">
        <v>0.43</v>
      </c>
      <c r="V390" s="11">
        <v>0.26</v>
      </c>
      <c r="W390" s="11">
        <v>0.27</v>
      </c>
      <c r="X390" s="11">
        <v>0.37</v>
      </c>
      <c r="Y390" s="11">
        <v>0.35</v>
      </c>
      <c r="Z390" s="11">
        <v>0.33</v>
      </c>
      <c r="AA390" s="11">
        <v>0.35</v>
      </c>
      <c r="AB390" s="11">
        <v>0.32</v>
      </c>
      <c r="AC390" s="11">
        <v>0.34</v>
      </c>
      <c r="AD390" s="11">
        <v>0.32</v>
      </c>
      <c r="AE390" s="11">
        <v>0.28000000000000003</v>
      </c>
      <c r="AF390" s="11">
        <v>0.33</v>
      </c>
      <c r="AG390" s="11">
        <v>0.28000000000000003</v>
      </c>
      <c r="AH390" s="11">
        <v>0.32</v>
      </c>
      <c r="AI390" s="11">
        <v>0.4</v>
      </c>
      <c r="AJ390" s="11">
        <v>0.37</v>
      </c>
      <c r="AK390" s="11">
        <v>0.32</v>
      </c>
      <c r="AL390" s="11">
        <v>0.28999999999999998</v>
      </c>
      <c r="AM390" s="11">
        <v>0.47</v>
      </c>
      <c r="AN390" s="11">
        <v>0.34</v>
      </c>
      <c r="AO390" s="11">
        <v>0.34</v>
      </c>
      <c r="AP390" s="11">
        <v>0.28000000000000003</v>
      </c>
      <c r="AQ390" s="11">
        <v>0.34</v>
      </c>
      <c r="AR390" s="11">
        <v>0.32</v>
      </c>
      <c r="AS390" s="11">
        <v>0.28999999999999998</v>
      </c>
      <c r="AT390" s="11">
        <v>0.34</v>
      </c>
      <c r="AU390" s="4" t="s">
        <v>14</v>
      </c>
      <c r="AV390" s="11">
        <v>0.51</v>
      </c>
      <c r="AW390" s="11">
        <v>0.34</v>
      </c>
      <c r="AX390" s="11">
        <v>0.33</v>
      </c>
      <c r="AY390" s="11">
        <v>0.31</v>
      </c>
    </row>
    <row r="391" spans="1:51">
      <c r="A391" s="3"/>
      <c r="B391" t="s">
        <v>192</v>
      </c>
      <c r="C391" s="4">
        <v>1055</v>
      </c>
      <c r="D391" s="4">
        <v>695</v>
      </c>
      <c r="E391" s="4">
        <v>249</v>
      </c>
      <c r="F391" s="4">
        <v>80</v>
      </c>
      <c r="G391" s="4">
        <v>31</v>
      </c>
      <c r="H391" s="4">
        <v>515</v>
      </c>
      <c r="I391" s="4">
        <v>541</v>
      </c>
      <c r="J391" s="4">
        <v>432</v>
      </c>
      <c r="K391" s="4">
        <v>596</v>
      </c>
      <c r="L391" s="4">
        <v>122</v>
      </c>
      <c r="M391" s="4">
        <v>25</v>
      </c>
      <c r="N391" s="4">
        <v>57</v>
      </c>
      <c r="O391" s="4">
        <v>225</v>
      </c>
      <c r="P391" s="4">
        <v>830</v>
      </c>
      <c r="Q391" s="4">
        <v>378</v>
      </c>
      <c r="R391" s="4">
        <v>678</v>
      </c>
      <c r="S391" s="4">
        <v>526</v>
      </c>
      <c r="T391" s="4">
        <v>515</v>
      </c>
      <c r="U391" s="4">
        <v>117</v>
      </c>
      <c r="V391" s="4">
        <v>149</v>
      </c>
      <c r="W391" s="4">
        <v>360</v>
      </c>
      <c r="X391" s="4">
        <v>425</v>
      </c>
      <c r="Y391" s="4">
        <v>230</v>
      </c>
      <c r="Z391" s="4">
        <v>187</v>
      </c>
      <c r="AA391" s="4">
        <v>98</v>
      </c>
      <c r="AB391" s="4">
        <v>257</v>
      </c>
      <c r="AC391" s="4">
        <v>772</v>
      </c>
      <c r="AD391" s="4">
        <v>51</v>
      </c>
      <c r="AE391" s="4">
        <v>124</v>
      </c>
      <c r="AF391" s="4">
        <v>32</v>
      </c>
      <c r="AG391" s="4">
        <v>305</v>
      </c>
      <c r="AH391" s="4">
        <v>473</v>
      </c>
      <c r="AI391" s="4">
        <v>248</v>
      </c>
      <c r="AJ391" s="4">
        <v>335</v>
      </c>
      <c r="AK391" s="4">
        <v>686</v>
      </c>
      <c r="AL391" s="4">
        <v>222</v>
      </c>
      <c r="AM391" s="4">
        <v>49</v>
      </c>
      <c r="AN391" s="4">
        <v>3</v>
      </c>
      <c r="AO391" s="4">
        <v>695</v>
      </c>
      <c r="AP391" s="4">
        <v>14</v>
      </c>
      <c r="AQ391" s="4">
        <v>619</v>
      </c>
      <c r="AR391" s="4">
        <v>363</v>
      </c>
      <c r="AS391" s="4">
        <v>62</v>
      </c>
      <c r="AT391" s="4">
        <v>929</v>
      </c>
      <c r="AU391" s="4" t="s">
        <v>14</v>
      </c>
      <c r="AV391" s="4">
        <v>1055</v>
      </c>
      <c r="AW391" s="4">
        <v>513</v>
      </c>
      <c r="AX391" s="4">
        <v>160</v>
      </c>
      <c r="AY391" s="4">
        <v>250</v>
      </c>
    </row>
    <row r="392" spans="1:51">
      <c r="A392" s="3"/>
      <c r="C392" s="11">
        <v>0.32</v>
      </c>
      <c r="D392" s="11">
        <v>0.32</v>
      </c>
      <c r="E392" s="11">
        <v>0.32</v>
      </c>
      <c r="F392" s="11">
        <v>0.41</v>
      </c>
      <c r="G392" s="11">
        <v>0.22</v>
      </c>
      <c r="H392" s="11">
        <v>0.33</v>
      </c>
      <c r="I392" s="11">
        <v>0.31</v>
      </c>
      <c r="J392" s="11">
        <v>0.33</v>
      </c>
      <c r="K392" s="11">
        <v>0.31</v>
      </c>
      <c r="L392" s="11">
        <v>0.38</v>
      </c>
      <c r="M392" s="11">
        <v>0.28999999999999998</v>
      </c>
      <c r="N392" s="11">
        <v>0.32</v>
      </c>
      <c r="O392" s="11">
        <v>0.28999999999999998</v>
      </c>
      <c r="P392" s="11">
        <v>0.33</v>
      </c>
      <c r="Q392" s="11">
        <v>0.32</v>
      </c>
      <c r="R392" s="11">
        <v>0.32</v>
      </c>
      <c r="S392" s="11">
        <v>0.32</v>
      </c>
      <c r="T392" s="11">
        <v>0.32</v>
      </c>
      <c r="U392" s="11">
        <v>0.31</v>
      </c>
      <c r="V392" s="11">
        <v>0.39</v>
      </c>
      <c r="W392" s="11">
        <v>0.31</v>
      </c>
      <c r="X392" s="11">
        <v>0.3</v>
      </c>
      <c r="Y392" s="11">
        <v>0.33</v>
      </c>
      <c r="Z392" s="11">
        <v>0.3</v>
      </c>
      <c r="AA392" s="11">
        <v>0.28000000000000003</v>
      </c>
      <c r="AB392" s="11">
        <v>0.34</v>
      </c>
      <c r="AC392" s="11">
        <v>0.32</v>
      </c>
      <c r="AD392" s="11">
        <v>0.28999999999999998</v>
      </c>
      <c r="AE392" s="11">
        <v>0.38</v>
      </c>
      <c r="AF392" s="11">
        <v>0.31</v>
      </c>
      <c r="AG392" s="11">
        <v>0.34</v>
      </c>
      <c r="AH392" s="11">
        <v>0.31</v>
      </c>
      <c r="AI392" s="11">
        <v>0.32</v>
      </c>
      <c r="AJ392" s="11">
        <v>0.31</v>
      </c>
      <c r="AK392" s="11">
        <v>0.33</v>
      </c>
      <c r="AL392" s="11">
        <v>0.28000000000000003</v>
      </c>
      <c r="AM392" s="11">
        <v>0.35</v>
      </c>
      <c r="AN392" s="11">
        <v>0.13</v>
      </c>
      <c r="AO392" s="11">
        <v>0.34</v>
      </c>
      <c r="AP392" s="11">
        <v>0.41</v>
      </c>
      <c r="AQ392" s="11">
        <v>0.34</v>
      </c>
      <c r="AR392" s="11">
        <v>0.3</v>
      </c>
      <c r="AS392" s="11">
        <v>0.31</v>
      </c>
      <c r="AT392" s="11">
        <v>0.32</v>
      </c>
      <c r="AU392" s="4" t="s">
        <v>14</v>
      </c>
      <c r="AV392" s="11">
        <v>0.49</v>
      </c>
      <c r="AW392" s="11">
        <v>0.33</v>
      </c>
      <c r="AX392" s="11">
        <v>0.32</v>
      </c>
      <c r="AY392" s="11">
        <v>0.3</v>
      </c>
    </row>
    <row r="393" spans="1:51">
      <c r="A393" s="3"/>
      <c r="B393" t="s">
        <v>193</v>
      </c>
      <c r="C393" s="4">
        <v>858</v>
      </c>
      <c r="D393" s="4">
        <v>637</v>
      </c>
      <c r="E393" s="4">
        <v>166</v>
      </c>
      <c r="F393" s="4">
        <v>23</v>
      </c>
      <c r="G393" s="4">
        <v>32</v>
      </c>
      <c r="H393" s="4">
        <v>378</v>
      </c>
      <c r="I393" s="4">
        <v>480</v>
      </c>
      <c r="J393" s="4">
        <v>307</v>
      </c>
      <c r="K393" s="4">
        <v>550</v>
      </c>
      <c r="L393" s="4">
        <v>100</v>
      </c>
      <c r="M393" s="4">
        <v>29</v>
      </c>
      <c r="N393" s="4">
        <v>44</v>
      </c>
      <c r="O393" s="4">
        <v>237</v>
      </c>
      <c r="P393" s="4">
        <v>621</v>
      </c>
      <c r="Q393" s="4">
        <v>321</v>
      </c>
      <c r="R393" s="4">
        <v>536</v>
      </c>
      <c r="S393" s="4">
        <v>447</v>
      </c>
      <c r="T393" s="4">
        <v>401</v>
      </c>
      <c r="U393" s="4">
        <v>69</v>
      </c>
      <c r="V393" s="4">
        <v>97</v>
      </c>
      <c r="W393" s="4">
        <v>349</v>
      </c>
      <c r="X393" s="4">
        <v>343</v>
      </c>
      <c r="Y393" s="4">
        <v>156</v>
      </c>
      <c r="Z393" s="4">
        <v>165</v>
      </c>
      <c r="AA393" s="4">
        <v>86</v>
      </c>
      <c r="AB393" s="4">
        <v>215</v>
      </c>
      <c r="AC393" s="4">
        <v>623</v>
      </c>
      <c r="AD393" s="4">
        <v>56</v>
      </c>
      <c r="AE393" s="4">
        <v>84</v>
      </c>
      <c r="AF393" s="4">
        <v>24</v>
      </c>
      <c r="AG393" s="4">
        <v>242</v>
      </c>
      <c r="AH393" s="4">
        <v>405</v>
      </c>
      <c r="AI393" s="4">
        <v>175</v>
      </c>
      <c r="AJ393" s="4">
        <v>251</v>
      </c>
      <c r="AK393" s="4">
        <v>556</v>
      </c>
      <c r="AL393" s="4">
        <v>229</v>
      </c>
      <c r="AM393" s="4">
        <v>22</v>
      </c>
      <c r="AN393" s="4">
        <v>8</v>
      </c>
      <c r="AO393" s="4">
        <v>506</v>
      </c>
      <c r="AP393" s="4">
        <v>8</v>
      </c>
      <c r="AQ393" s="4">
        <v>449</v>
      </c>
      <c r="AR393" s="4">
        <v>323</v>
      </c>
      <c r="AS393" s="4">
        <v>50</v>
      </c>
      <c r="AT393" s="4">
        <v>757</v>
      </c>
      <c r="AU393" s="4">
        <v>858</v>
      </c>
      <c r="AV393" s="4" t="s">
        <v>14</v>
      </c>
      <c r="AW393" s="4">
        <v>378</v>
      </c>
      <c r="AX393" s="4">
        <v>134</v>
      </c>
      <c r="AY393" s="4">
        <v>231</v>
      </c>
    </row>
    <row r="394" spans="1:51">
      <c r="A394" s="3"/>
      <c r="C394" s="11">
        <v>0.26</v>
      </c>
      <c r="D394" s="11">
        <v>0.28999999999999998</v>
      </c>
      <c r="E394" s="11">
        <v>0.21</v>
      </c>
      <c r="F394" s="11">
        <v>0.12</v>
      </c>
      <c r="G394" s="11">
        <v>0.23</v>
      </c>
      <c r="H394" s="11">
        <v>0.24</v>
      </c>
      <c r="I394" s="11">
        <v>0.27</v>
      </c>
      <c r="J394" s="11">
        <v>0.23</v>
      </c>
      <c r="K394" s="11">
        <v>0.28999999999999998</v>
      </c>
      <c r="L394" s="11">
        <v>0.31</v>
      </c>
      <c r="M394" s="11">
        <v>0.34</v>
      </c>
      <c r="N394" s="11">
        <v>0.25</v>
      </c>
      <c r="O394" s="11">
        <v>0.31</v>
      </c>
      <c r="P394" s="11">
        <v>0.24</v>
      </c>
      <c r="Q394" s="11">
        <v>0.27</v>
      </c>
      <c r="R394" s="11">
        <v>0.25</v>
      </c>
      <c r="S394" s="11">
        <v>0.27</v>
      </c>
      <c r="T394" s="11">
        <v>0.25</v>
      </c>
      <c r="U394" s="11">
        <v>0.18</v>
      </c>
      <c r="V394" s="11">
        <v>0.25</v>
      </c>
      <c r="W394" s="11">
        <v>0.3</v>
      </c>
      <c r="X394" s="11">
        <v>0.25</v>
      </c>
      <c r="Y394" s="11">
        <v>0.22</v>
      </c>
      <c r="Z394" s="11">
        <v>0.27</v>
      </c>
      <c r="AA394" s="11">
        <v>0.25</v>
      </c>
      <c r="AB394" s="11">
        <v>0.28000000000000003</v>
      </c>
      <c r="AC394" s="11">
        <v>0.26</v>
      </c>
      <c r="AD394" s="11">
        <v>0.32</v>
      </c>
      <c r="AE394" s="11">
        <v>0.26</v>
      </c>
      <c r="AF394" s="11">
        <v>0.23</v>
      </c>
      <c r="AG394" s="11">
        <v>0.27</v>
      </c>
      <c r="AH394" s="11">
        <v>0.27</v>
      </c>
      <c r="AI394" s="11">
        <v>0.22</v>
      </c>
      <c r="AJ394" s="11">
        <v>0.23</v>
      </c>
      <c r="AK394" s="11">
        <v>0.27</v>
      </c>
      <c r="AL394" s="11">
        <v>0.28999999999999998</v>
      </c>
      <c r="AM394" s="11">
        <v>0.15</v>
      </c>
      <c r="AN394" s="11">
        <v>0.38</v>
      </c>
      <c r="AO394" s="11">
        <v>0.25</v>
      </c>
      <c r="AP394" s="11">
        <v>0.23</v>
      </c>
      <c r="AQ394" s="11">
        <v>0.25</v>
      </c>
      <c r="AR394" s="11">
        <v>0.27</v>
      </c>
      <c r="AS394" s="11">
        <v>0.25</v>
      </c>
      <c r="AT394" s="11">
        <v>0.26</v>
      </c>
      <c r="AU394" s="11">
        <v>0.74</v>
      </c>
      <c r="AV394" s="4" t="s">
        <v>14</v>
      </c>
      <c r="AW394" s="11">
        <v>0.24</v>
      </c>
      <c r="AX394" s="11">
        <v>0.27</v>
      </c>
      <c r="AY394" s="11">
        <v>0.28000000000000003</v>
      </c>
    </row>
    <row r="395" spans="1:51">
      <c r="A395" s="3"/>
      <c r="B395" t="s">
        <v>194</v>
      </c>
      <c r="C395" s="4">
        <v>301</v>
      </c>
      <c r="D395" s="4">
        <v>239</v>
      </c>
      <c r="E395" s="4">
        <v>37</v>
      </c>
      <c r="F395" s="4">
        <v>14</v>
      </c>
      <c r="G395" s="4">
        <v>11</v>
      </c>
      <c r="H395" s="4">
        <v>120</v>
      </c>
      <c r="I395" s="4">
        <v>181</v>
      </c>
      <c r="J395" s="4">
        <v>82</v>
      </c>
      <c r="K395" s="4">
        <v>228</v>
      </c>
      <c r="L395" s="4">
        <v>29</v>
      </c>
      <c r="M395" s="4">
        <v>9</v>
      </c>
      <c r="N395" s="4">
        <v>19</v>
      </c>
      <c r="O395" s="4">
        <v>110</v>
      </c>
      <c r="P395" s="4">
        <v>191</v>
      </c>
      <c r="Q395" s="4">
        <v>118</v>
      </c>
      <c r="R395" s="4">
        <v>183</v>
      </c>
      <c r="S395" s="4">
        <v>154</v>
      </c>
      <c r="T395" s="4">
        <v>141</v>
      </c>
      <c r="U395" s="4">
        <v>26</v>
      </c>
      <c r="V395" s="4">
        <v>37</v>
      </c>
      <c r="W395" s="4">
        <v>131</v>
      </c>
      <c r="X395" s="4">
        <v>106</v>
      </c>
      <c r="Y395" s="4">
        <v>72</v>
      </c>
      <c r="Z395" s="4">
        <v>57</v>
      </c>
      <c r="AA395" s="4">
        <v>43</v>
      </c>
      <c r="AB395" s="4">
        <v>45</v>
      </c>
      <c r="AC395" s="4">
        <v>216</v>
      </c>
      <c r="AD395" s="4">
        <v>11</v>
      </c>
      <c r="AE395" s="4">
        <v>28</v>
      </c>
      <c r="AF395" s="4">
        <v>13</v>
      </c>
      <c r="AG395" s="4">
        <v>88</v>
      </c>
      <c r="AH395" s="4">
        <v>154</v>
      </c>
      <c r="AI395" s="4">
        <v>45</v>
      </c>
      <c r="AJ395" s="4">
        <v>100</v>
      </c>
      <c r="AK395" s="4">
        <v>183</v>
      </c>
      <c r="AL395" s="4">
        <v>104</v>
      </c>
      <c r="AM395" s="4">
        <v>4</v>
      </c>
      <c r="AN395" s="4">
        <v>3</v>
      </c>
      <c r="AO395" s="4">
        <v>152</v>
      </c>
      <c r="AP395" s="4">
        <v>3</v>
      </c>
      <c r="AQ395" s="4">
        <v>127</v>
      </c>
      <c r="AR395" s="4">
        <v>139</v>
      </c>
      <c r="AS395" s="4">
        <v>29</v>
      </c>
      <c r="AT395" s="4">
        <v>242</v>
      </c>
      <c r="AU395" s="4">
        <v>301</v>
      </c>
      <c r="AV395" s="4" t="s">
        <v>14</v>
      </c>
      <c r="AW395" s="4">
        <v>136</v>
      </c>
      <c r="AX395" s="4">
        <v>42</v>
      </c>
      <c r="AY395" s="4">
        <v>86</v>
      </c>
    </row>
    <row r="396" spans="1:51">
      <c r="A396" s="3"/>
      <c r="C396" s="11">
        <v>0.09</v>
      </c>
      <c r="D396" s="11">
        <v>0.11</v>
      </c>
      <c r="E396" s="11">
        <v>0.05</v>
      </c>
      <c r="F396" s="11">
        <v>7.0000000000000007E-2</v>
      </c>
      <c r="G396" s="11">
        <v>0.08</v>
      </c>
      <c r="H396" s="11">
        <v>0.08</v>
      </c>
      <c r="I396" s="11">
        <v>0.1</v>
      </c>
      <c r="J396" s="11">
        <v>0.06</v>
      </c>
      <c r="K396" s="11">
        <v>0.12</v>
      </c>
      <c r="L396" s="11">
        <v>0.09</v>
      </c>
      <c r="M396" s="11">
        <v>0.1</v>
      </c>
      <c r="N396" s="11">
        <v>0.11</v>
      </c>
      <c r="O396" s="11">
        <v>0.14000000000000001</v>
      </c>
      <c r="P396" s="11">
        <v>0.08</v>
      </c>
      <c r="Q396" s="11">
        <v>0.1</v>
      </c>
      <c r="R396" s="11">
        <v>0.09</v>
      </c>
      <c r="S396" s="11">
        <v>0.09</v>
      </c>
      <c r="T396" s="11">
        <v>0.09</v>
      </c>
      <c r="U396" s="11">
        <v>7.0000000000000007E-2</v>
      </c>
      <c r="V396" s="11">
        <v>0.1</v>
      </c>
      <c r="W396" s="11">
        <v>0.11</v>
      </c>
      <c r="X396" s="11">
        <v>0.08</v>
      </c>
      <c r="Y396" s="11">
        <v>0.1</v>
      </c>
      <c r="Z396" s="11">
        <v>0.09</v>
      </c>
      <c r="AA396" s="11">
        <v>0.12</v>
      </c>
      <c r="AB396" s="11">
        <v>0.06</v>
      </c>
      <c r="AC396" s="11">
        <v>0.09</v>
      </c>
      <c r="AD396" s="11">
        <v>0.06</v>
      </c>
      <c r="AE396" s="11">
        <v>0.09</v>
      </c>
      <c r="AF396" s="11">
        <v>0.13</v>
      </c>
      <c r="AG396" s="11">
        <v>0.1</v>
      </c>
      <c r="AH396" s="11">
        <v>0.1</v>
      </c>
      <c r="AI396" s="11">
        <v>0.06</v>
      </c>
      <c r="AJ396" s="11">
        <v>0.09</v>
      </c>
      <c r="AK396" s="11">
        <v>0.09</v>
      </c>
      <c r="AL396" s="11">
        <v>0.13</v>
      </c>
      <c r="AM396" s="11">
        <v>0.03</v>
      </c>
      <c r="AN396" s="11">
        <v>0.15</v>
      </c>
      <c r="AO396" s="11">
        <v>7.0000000000000007E-2</v>
      </c>
      <c r="AP396" s="11">
        <v>0.08</v>
      </c>
      <c r="AQ396" s="11">
        <v>7.0000000000000007E-2</v>
      </c>
      <c r="AR396" s="11">
        <v>0.11</v>
      </c>
      <c r="AS396" s="11">
        <v>0.15</v>
      </c>
      <c r="AT396" s="11">
        <v>0.08</v>
      </c>
      <c r="AU396" s="11">
        <v>0.26</v>
      </c>
      <c r="AV396" s="4" t="s">
        <v>14</v>
      </c>
      <c r="AW396" s="11">
        <v>0.09</v>
      </c>
      <c r="AX396" s="11">
        <v>0.08</v>
      </c>
      <c r="AY396" s="11">
        <v>0.1</v>
      </c>
    </row>
    <row r="397" spans="1:51">
      <c r="A397" s="3"/>
      <c r="B397" t="s">
        <v>195</v>
      </c>
      <c r="C397" s="4">
        <v>1158</v>
      </c>
      <c r="D397" s="4">
        <v>875</v>
      </c>
      <c r="E397" s="4">
        <v>203</v>
      </c>
      <c r="F397" s="4">
        <v>37</v>
      </c>
      <c r="G397" s="4">
        <v>43</v>
      </c>
      <c r="H397" s="4">
        <v>498</v>
      </c>
      <c r="I397" s="4">
        <v>661</v>
      </c>
      <c r="J397" s="4">
        <v>389</v>
      </c>
      <c r="K397" s="4">
        <v>779</v>
      </c>
      <c r="L397" s="4">
        <v>129</v>
      </c>
      <c r="M397" s="4">
        <v>38</v>
      </c>
      <c r="N397" s="4">
        <v>63</v>
      </c>
      <c r="O397" s="4">
        <v>347</v>
      </c>
      <c r="P397" s="4">
        <v>812</v>
      </c>
      <c r="Q397" s="4">
        <v>440</v>
      </c>
      <c r="R397" s="4">
        <v>719</v>
      </c>
      <c r="S397" s="4">
        <v>601</v>
      </c>
      <c r="T397" s="4">
        <v>543</v>
      </c>
      <c r="U397" s="4">
        <v>95</v>
      </c>
      <c r="V397" s="4">
        <v>134</v>
      </c>
      <c r="W397" s="4">
        <v>480</v>
      </c>
      <c r="X397" s="4">
        <v>449</v>
      </c>
      <c r="Y397" s="4">
        <v>228</v>
      </c>
      <c r="Z397" s="4">
        <v>222</v>
      </c>
      <c r="AA397" s="4">
        <v>129</v>
      </c>
      <c r="AB397" s="4">
        <v>260</v>
      </c>
      <c r="AC397" s="4">
        <v>839</v>
      </c>
      <c r="AD397" s="4">
        <v>66</v>
      </c>
      <c r="AE397" s="4">
        <v>112</v>
      </c>
      <c r="AF397" s="4">
        <v>37</v>
      </c>
      <c r="AG397" s="4">
        <v>330</v>
      </c>
      <c r="AH397" s="4">
        <v>559</v>
      </c>
      <c r="AI397" s="4">
        <v>219</v>
      </c>
      <c r="AJ397" s="4">
        <v>351</v>
      </c>
      <c r="AK397" s="4">
        <v>739</v>
      </c>
      <c r="AL397" s="4">
        <v>333</v>
      </c>
      <c r="AM397" s="4">
        <v>25</v>
      </c>
      <c r="AN397" s="4">
        <v>10</v>
      </c>
      <c r="AO397" s="4">
        <v>658</v>
      </c>
      <c r="AP397" s="4">
        <v>10</v>
      </c>
      <c r="AQ397" s="4">
        <v>576</v>
      </c>
      <c r="AR397" s="4">
        <v>461</v>
      </c>
      <c r="AS397" s="4">
        <v>78</v>
      </c>
      <c r="AT397" s="4">
        <v>1000</v>
      </c>
      <c r="AU397" s="4">
        <v>1158</v>
      </c>
      <c r="AV397" s="4" t="s">
        <v>14</v>
      </c>
      <c r="AW397" s="4">
        <v>514</v>
      </c>
      <c r="AX397" s="4">
        <v>176</v>
      </c>
      <c r="AY397" s="4">
        <v>317</v>
      </c>
    </row>
    <row r="398" spans="1:51">
      <c r="A398" s="3"/>
      <c r="C398" s="11">
        <v>0.35</v>
      </c>
      <c r="D398" s="11">
        <v>0.4</v>
      </c>
      <c r="E398" s="11">
        <v>0.26</v>
      </c>
      <c r="F398" s="11">
        <v>0.19</v>
      </c>
      <c r="G398" s="11">
        <v>0.31</v>
      </c>
      <c r="H398" s="11">
        <v>0.32</v>
      </c>
      <c r="I398" s="11">
        <v>0.38</v>
      </c>
      <c r="J398" s="11">
        <v>0.3</v>
      </c>
      <c r="K398" s="11">
        <v>0.41</v>
      </c>
      <c r="L398" s="11">
        <v>0.4</v>
      </c>
      <c r="M398" s="11">
        <v>0.44</v>
      </c>
      <c r="N398" s="11">
        <v>0.35</v>
      </c>
      <c r="O398" s="11">
        <v>0.45</v>
      </c>
      <c r="P398" s="11">
        <v>0.32</v>
      </c>
      <c r="Q398" s="11">
        <v>0.37</v>
      </c>
      <c r="R398" s="11">
        <v>0.34</v>
      </c>
      <c r="S398" s="11">
        <v>0.37</v>
      </c>
      <c r="T398" s="11">
        <v>0.33</v>
      </c>
      <c r="U398" s="11">
        <v>0.25</v>
      </c>
      <c r="V398" s="11">
        <v>0.35</v>
      </c>
      <c r="W398" s="11">
        <v>0.42</v>
      </c>
      <c r="X398" s="11">
        <v>0.32</v>
      </c>
      <c r="Y398" s="11">
        <v>0.32</v>
      </c>
      <c r="Z398" s="11">
        <v>0.36</v>
      </c>
      <c r="AA398" s="11">
        <v>0.37</v>
      </c>
      <c r="AB398" s="11">
        <v>0.34</v>
      </c>
      <c r="AC398" s="11">
        <v>0.34</v>
      </c>
      <c r="AD398" s="11">
        <v>0.39</v>
      </c>
      <c r="AE398" s="11">
        <v>0.34</v>
      </c>
      <c r="AF398" s="11">
        <v>0.36</v>
      </c>
      <c r="AG398" s="11">
        <v>0.37</v>
      </c>
      <c r="AH398" s="11">
        <v>0.37</v>
      </c>
      <c r="AI398" s="11">
        <v>0.28000000000000003</v>
      </c>
      <c r="AJ398" s="11">
        <v>0.32</v>
      </c>
      <c r="AK398" s="11">
        <v>0.35</v>
      </c>
      <c r="AL398" s="11">
        <v>0.42</v>
      </c>
      <c r="AM398" s="11">
        <v>0.18</v>
      </c>
      <c r="AN398" s="11">
        <v>0.53</v>
      </c>
      <c r="AO398" s="11">
        <v>0.32</v>
      </c>
      <c r="AP398" s="11">
        <v>0.31</v>
      </c>
      <c r="AQ398" s="11">
        <v>0.32</v>
      </c>
      <c r="AR398" s="11">
        <v>0.38</v>
      </c>
      <c r="AS398" s="11">
        <v>0.4</v>
      </c>
      <c r="AT398" s="11">
        <v>0.34</v>
      </c>
      <c r="AU398" s="11">
        <v>1</v>
      </c>
      <c r="AV398" s="4" t="s">
        <v>14</v>
      </c>
      <c r="AW398" s="11">
        <v>0.33</v>
      </c>
      <c r="AX398" s="11">
        <v>0.35</v>
      </c>
      <c r="AY398" s="11">
        <v>0.39</v>
      </c>
    </row>
    <row r="399" spans="1:51">
      <c r="A399" s="3"/>
    </row>
    <row r="400" spans="1:51">
      <c r="A400" s="3"/>
    </row>
    <row r="401" spans="1:51">
      <c r="A401" s="2" t="s">
        <v>202</v>
      </c>
    </row>
    <row r="402" spans="1:51">
      <c r="A402" s="3"/>
    </row>
    <row r="403" spans="1:51" s="10" customFormat="1" ht="29.25" customHeight="1">
      <c r="A403" s="9"/>
      <c r="C403" s="7" t="s">
        <v>39</v>
      </c>
      <c r="D403" s="14" t="s">
        <v>15</v>
      </c>
      <c r="E403" s="15"/>
      <c r="F403" s="15"/>
      <c r="G403" s="15"/>
      <c r="H403" s="14" t="s">
        <v>16</v>
      </c>
      <c r="I403" s="15"/>
      <c r="J403" s="14" t="s">
        <v>17</v>
      </c>
      <c r="K403" s="15"/>
      <c r="L403" s="15"/>
      <c r="M403" s="15"/>
      <c r="N403" s="15"/>
      <c r="O403" s="14" t="s">
        <v>40</v>
      </c>
      <c r="P403" s="15"/>
      <c r="Q403" s="14" t="s">
        <v>19</v>
      </c>
      <c r="R403" s="15"/>
      <c r="S403" s="14" t="s">
        <v>41</v>
      </c>
      <c r="T403" s="15"/>
      <c r="U403" s="14" t="s">
        <v>42</v>
      </c>
      <c r="V403" s="15"/>
      <c r="W403" s="15"/>
      <c r="X403" s="15"/>
      <c r="Y403" s="14" t="s">
        <v>22</v>
      </c>
      <c r="Z403" s="15"/>
      <c r="AA403" s="15"/>
      <c r="AB403" s="15"/>
      <c r="AC403" s="15"/>
      <c r="AD403" s="15"/>
      <c r="AE403" s="15"/>
      <c r="AF403" s="15"/>
      <c r="AG403" s="14" t="s">
        <v>23</v>
      </c>
      <c r="AH403" s="15"/>
      <c r="AI403" s="15"/>
      <c r="AJ403" s="14" t="s">
        <v>24</v>
      </c>
      <c r="AK403" s="15"/>
      <c r="AL403" s="14" t="s">
        <v>25</v>
      </c>
      <c r="AM403" s="15"/>
      <c r="AN403" s="15"/>
      <c r="AO403" s="15"/>
      <c r="AP403" s="15"/>
      <c r="AQ403" s="15"/>
      <c r="AR403" s="15"/>
      <c r="AS403" s="14" t="s">
        <v>26</v>
      </c>
      <c r="AT403" s="15"/>
      <c r="AU403" s="14" t="s">
        <v>43</v>
      </c>
      <c r="AV403" s="15"/>
      <c r="AW403" s="14" t="s">
        <v>44</v>
      </c>
      <c r="AX403" s="15"/>
      <c r="AY403" s="15"/>
    </row>
    <row r="404" spans="1:51" s="7" customFormat="1" ht="32.25" customHeight="1">
      <c r="A404" s="6"/>
      <c r="D404" s="8" t="s">
        <v>45</v>
      </c>
      <c r="E404" s="8" t="s">
        <v>46</v>
      </c>
      <c r="F404" s="8" t="s">
        <v>47</v>
      </c>
      <c r="G404" s="8" t="s">
        <v>48</v>
      </c>
      <c r="H404" s="8" t="s">
        <v>49</v>
      </c>
      <c r="I404" s="8" t="s">
        <v>50</v>
      </c>
      <c r="J404" s="8" t="s">
        <v>51</v>
      </c>
      <c r="K404" s="8" t="s">
        <v>52</v>
      </c>
      <c r="L404" s="8" t="s">
        <v>53</v>
      </c>
      <c r="M404" s="8" t="s">
        <v>54</v>
      </c>
      <c r="N404" s="8" t="s">
        <v>55</v>
      </c>
      <c r="O404" s="8" t="s">
        <v>56</v>
      </c>
      <c r="P404" s="8" t="s">
        <v>57</v>
      </c>
      <c r="Q404" s="8" t="s">
        <v>56</v>
      </c>
      <c r="R404" s="8" t="s">
        <v>57</v>
      </c>
      <c r="S404" s="8" t="s">
        <v>56</v>
      </c>
      <c r="T404" s="8" t="s">
        <v>57</v>
      </c>
      <c r="U404" s="8" t="s">
        <v>58</v>
      </c>
      <c r="V404" s="8" t="s">
        <v>59</v>
      </c>
      <c r="W404" s="8" t="s">
        <v>60</v>
      </c>
      <c r="X404" s="8" t="s">
        <v>61</v>
      </c>
      <c r="Y404" s="8" t="s">
        <v>62</v>
      </c>
      <c r="Z404" s="8" t="s">
        <v>63</v>
      </c>
      <c r="AA404" s="8" t="s">
        <v>64</v>
      </c>
      <c r="AB404" s="8" t="s">
        <v>65</v>
      </c>
      <c r="AC404" s="8" t="s">
        <v>66</v>
      </c>
      <c r="AD404" s="8" t="s">
        <v>67</v>
      </c>
      <c r="AE404" s="8" t="s">
        <v>68</v>
      </c>
      <c r="AF404" s="8" t="s">
        <v>69</v>
      </c>
      <c r="AG404" s="8" t="s">
        <v>70</v>
      </c>
      <c r="AH404" s="8" t="s">
        <v>71</v>
      </c>
      <c r="AI404" s="8" t="s">
        <v>72</v>
      </c>
      <c r="AJ404" s="8" t="s">
        <v>73</v>
      </c>
      <c r="AK404" s="8" t="s">
        <v>74</v>
      </c>
      <c r="AL404" s="8" t="s">
        <v>75</v>
      </c>
      <c r="AM404" s="8" t="s">
        <v>76</v>
      </c>
      <c r="AN404" s="8" t="s">
        <v>77</v>
      </c>
      <c r="AO404" s="8" t="s">
        <v>78</v>
      </c>
      <c r="AP404" s="8" t="s">
        <v>79</v>
      </c>
      <c r="AQ404" s="8" t="s">
        <v>80</v>
      </c>
      <c r="AR404" s="8" t="s">
        <v>81</v>
      </c>
      <c r="AS404" s="8" t="s">
        <v>82</v>
      </c>
      <c r="AT404" s="8" t="s">
        <v>57</v>
      </c>
      <c r="AU404" s="8" t="s">
        <v>56</v>
      </c>
      <c r="AV404" s="8" t="s">
        <v>57</v>
      </c>
      <c r="AW404" s="8" t="s">
        <v>83</v>
      </c>
      <c r="AX404" s="8" t="s">
        <v>84</v>
      </c>
      <c r="AY404" s="8" t="s">
        <v>85</v>
      </c>
    </row>
    <row r="405" spans="1:51">
      <c r="A405" s="3" t="s">
        <v>86</v>
      </c>
      <c r="C405" s="4">
        <v>2393</v>
      </c>
      <c r="D405" s="4">
        <v>2189</v>
      </c>
      <c r="E405" s="4">
        <v>9</v>
      </c>
      <c r="F405" s="4">
        <v>196</v>
      </c>
      <c r="G405" s="4" t="s">
        <v>14</v>
      </c>
      <c r="H405" s="4">
        <v>1040</v>
      </c>
      <c r="I405" s="4">
        <v>1353</v>
      </c>
      <c r="J405" s="4">
        <v>967</v>
      </c>
      <c r="K405" s="4">
        <v>1379</v>
      </c>
      <c r="L405" s="4">
        <v>302</v>
      </c>
      <c r="M405" s="4">
        <v>77</v>
      </c>
      <c r="N405" s="4">
        <v>146</v>
      </c>
      <c r="O405" s="4">
        <v>668</v>
      </c>
      <c r="P405" s="4">
        <v>1725</v>
      </c>
      <c r="Q405" s="4">
        <v>987</v>
      </c>
      <c r="R405" s="4">
        <v>1406</v>
      </c>
      <c r="S405" s="4">
        <v>1332</v>
      </c>
      <c r="T405" s="4">
        <v>1030</v>
      </c>
      <c r="U405" s="4">
        <v>236</v>
      </c>
      <c r="V405" s="4">
        <v>283</v>
      </c>
      <c r="W405" s="4">
        <v>847</v>
      </c>
      <c r="X405" s="4">
        <v>1023</v>
      </c>
      <c r="Y405" s="4">
        <v>500</v>
      </c>
      <c r="Z405" s="4">
        <v>446</v>
      </c>
      <c r="AA405" s="4">
        <v>281</v>
      </c>
      <c r="AB405" s="4">
        <v>492</v>
      </c>
      <c r="AC405" s="4">
        <v>1720</v>
      </c>
      <c r="AD405" s="4">
        <v>132</v>
      </c>
      <c r="AE405" s="4">
        <v>249</v>
      </c>
      <c r="AF405" s="4">
        <v>85</v>
      </c>
      <c r="AG405" s="4">
        <v>687</v>
      </c>
      <c r="AH405" s="4">
        <v>1104</v>
      </c>
      <c r="AI405" s="4">
        <v>520</v>
      </c>
      <c r="AJ405" s="4">
        <v>795</v>
      </c>
      <c r="AK405" s="4">
        <v>1493</v>
      </c>
      <c r="AL405" s="4">
        <v>703</v>
      </c>
      <c r="AM405" s="4">
        <v>131</v>
      </c>
      <c r="AN405" s="4">
        <v>17</v>
      </c>
      <c r="AO405" s="4">
        <v>1307</v>
      </c>
      <c r="AP405" s="4">
        <v>28</v>
      </c>
      <c r="AQ405" s="4">
        <v>1136</v>
      </c>
      <c r="AR405" s="4">
        <v>1050</v>
      </c>
      <c r="AS405" s="4">
        <v>114</v>
      </c>
      <c r="AT405" s="4">
        <v>2136</v>
      </c>
      <c r="AU405" s="4">
        <v>916</v>
      </c>
      <c r="AV405" s="4">
        <v>1477</v>
      </c>
      <c r="AW405" s="4">
        <v>1191</v>
      </c>
      <c r="AX405" s="4">
        <v>386</v>
      </c>
      <c r="AY405" s="4">
        <v>513</v>
      </c>
    </row>
    <row r="406" spans="1:51">
      <c r="A406" s="3"/>
    </row>
    <row r="407" spans="1:51">
      <c r="A407" s="3" t="s">
        <v>203</v>
      </c>
      <c r="B407" t="s">
        <v>191</v>
      </c>
      <c r="C407" s="4">
        <v>643</v>
      </c>
      <c r="D407" s="4">
        <v>572</v>
      </c>
      <c r="E407" s="4">
        <v>3</v>
      </c>
      <c r="F407" s="4">
        <v>68</v>
      </c>
      <c r="G407" s="4" t="s">
        <v>14</v>
      </c>
      <c r="H407" s="4">
        <v>271</v>
      </c>
      <c r="I407" s="4">
        <v>371</v>
      </c>
      <c r="J407" s="4">
        <v>352</v>
      </c>
      <c r="K407" s="4">
        <v>237</v>
      </c>
      <c r="L407" s="4">
        <v>70</v>
      </c>
      <c r="M407" s="4">
        <v>23</v>
      </c>
      <c r="N407" s="4">
        <v>42</v>
      </c>
      <c r="O407" s="4">
        <v>116</v>
      </c>
      <c r="P407" s="4">
        <v>527</v>
      </c>
      <c r="Q407" s="4">
        <v>268</v>
      </c>
      <c r="R407" s="4">
        <v>375</v>
      </c>
      <c r="S407" s="4">
        <v>335</v>
      </c>
      <c r="T407" s="4">
        <v>293</v>
      </c>
      <c r="U407" s="4">
        <v>63</v>
      </c>
      <c r="V407" s="4">
        <v>47</v>
      </c>
      <c r="W407" s="4">
        <v>153</v>
      </c>
      <c r="X407" s="4">
        <v>379</v>
      </c>
      <c r="Y407" s="4">
        <v>143</v>
      </c>
      <c r="Z407" s="4">
        <v>117</v>
      </c>
      <c r="AA407" s="4">
        <v>61</v>
      </c>
      <c r="AB407" s="4">
        <v>128</v>
      </c>
      <c r="AC407" s="4">
        <v>450</v>
      </c>
      <c r="AD407" s="4">
        <v>43</v>
      </c>
      <c r="AE407" s="4">
        <v>65</v>
      </c>
      <c r="AF407" s="4">
        <v>37</v>
      </c>
      <c r="AG407" s="4">
        <v>129</v>
      </c>
      <c r="AH407" s="4">
        <v>275</v>
      </c>
      <c r="AI407" s="4">
        <v>218</v>
      </c>
      <c r="AJ407" s="4">
        <v>244</v>
      </c>
      <c r="AK407" s="4">
        <v>367</v>
      </c>
      <c r="AL407" s="4">
        <v>115</v>
      </c>
      <c r="AM407" s="4">
        <v>33</v>
      </c>
      <c r="AN407" s="4">
        <v>2</v>
      </c>
      <c r="AO407" s="4">
        <v>441</v>
      </c>
      <c r="AP407" s="4">
        <v>5</v>
      </c>
      <c r="AQ407" s="4">
        <v>396</v>
      </c>
      <c r="AR407" s="4">
        <v>201</v>
      </c>
      <c r="AS407" s="4">
        <v>25</v>
      </c>
      <c r="AT407" s="4">
        <v>579</v>
      </c>
      <c r="AU407" s="4">
        <v>85</v>
      </c>
      <c r="AV407" s="4">
        <v>558</v>
      </c>
      <c r="AW407" s="4">
        <v>359</v>
      </c>
      <c r="AX407" s="4">
        <v>111</v>
      </c>
      <c r="AY407" s="4">
        <v>107</v>
      </c>
    </row>
    <row r="408" spans="1:51">
      <c r="A408" s="3"/>
      <c r="C408" s="11">
        <v>0.27</v>
      </c>
      <c r="D408" s="11">
        <v>0.26</v>
      </c>
      <c r="E408" s="11">
        <v>0.36</v>
      </c>
      <c r="F408" s="11">
        <v>0.35</v>
      </c>
      <c r="G408" s="4" t="s">
        <v>14</v>
      </c>
      <c r="H408" s="11">
        <v>0.26</v>
      </c>
      <c r="I408" s="11">
        <v>0.27</v>
      </c>
      <c r="J408" s="11">
        <v>0.36</v>
      </c>
      <c r="K408" s="11">
        <v>0.17</v>
      </c>
      <c r="L408" s="11">
        <v>0.23</v>
      </c>
      <c r="M408" s="11">
        <v>0.3</v>
      </c>
      <c r="N408" s="11">
        <v>0.28000000000000003</v>
      </c>
      <c r="O408" s="11">
        <v>0.17</v>
      </c>
      <c r="P408" s="11">
        <v>0.31</v>
      </c>
      <c r="Q408" s="11">
        <v>0.27</v>
      </c>
      <c r="R408" s="11">
        <v>0.27</v>
      </c>
      <c r="S408" s="11">
        <v>0.25</v>
      </c>
      <c r="T408" s="11">
        <v>0.28000000000000003</v>
      </c>
      <c r="U408" s="11">
        <v>0.27</v>
      </c>
      <c r="V408" s="11">
        <v>0.16</v>
      </c>
      <c r="W408" s="11">
        <v>0.18</v>
      </c>
      <c r="X408" s="11">
        <v>0.37</v>
      </c>
      <c r="Y408" s="11">
        <v>0.28999999999999998</v>
      </c>
      <c r="Z408" s="11">
        <v>0.26</v>
      </c>
      <c r="AA408" s="11">
        <v>0.22</v>
      </c>
      <c r="AB408" s="11">
        <v>0.26</v>
      </c>
      <c r="AC408" s="11">
        <v>0.26</v>
      </c>
      <c r="AD408" s="11">
        <v>0.32</v>
      </c>
      <c r="AE408" s="11">
        <v>0.26</v>
      </c>
      <c r="AF408" s="11">
        <v>0.43</v>
      </c>
      <c r="AG408" s="11">
        <v>0.19</v>
      </c>
      <c r="AH408" s="11">
        <v>0.25</v>
      </c>
      <c r="AI408" s="11">
        <v>0.42</v>
      </c>
      <c r="AJ408" s="11">
        <v>0.31</v>
      </c>
      <c r="AK408" s="11">
        <v>0.25</v>
      </c>
      <c r="AL408" s="11">
        <v>0.16</v>
      </c>
      <c r="AM408" s="11">
        <v>0.25</v>
      </c>
      <c r="AN408" s="11">
        <v>0.12</v>
      </c>
      <c r="AO408" s="11">
        <v>0.34</v>
      </c>
      <c r="AP408" s="11">
        <v>0.17</v>
      </c>
      <c r="AQ408" s="11">
        <v>0.35</v>
      </c>
      <c r="AR408" s="11">
        <v>0.19</v>
      </c>
      <c r="AS408" s="11">
        <v>0.22</v>
      </c>
      <c r="AT408" s="11">
        <v>0.27</v>
      </c>
      <c r="AU408" s="11">
        <v>0.09</v>
      </c>
      <c r="AV408" s="11">
        <v>0.38</v>
      </c>
      <c r="AW408" s="11">
        <v>0.3</v>
      </c>
      <c r="AX408" s="11">
        <v>0.28999999999999998</v>
      </c>
      <c r="AY408" s="11">
        <v>0.21</v>
      </c>
    </row>
    <row r="409" spans="1:51">
      <c r="A409" s="3"/>
      <c r="B409" t="s">
        <v>192</v>
      </c>
      <c r="C409" s="4">
        <v>594</v>
      </c>
      <c r="D409" s="4">
        <v>544</v>
      </c>
      <c r="E409" s="4">
        <v>1</v>
      </c>
      <c r="F409" s="4">
        <v>49</v>
      </c>
      <c r="G409" s="4" t="s">
        <v>14</v>
      </c>
      <c r="H409" s="4">
        <v>251</v>
      </c>
      <c r="I409" s="4">
        <v>343</v>
      </c>
      <c r="J409" s="4">
        <v>255</v>
      </c>
      <c r="K409" s="4">
        <v>307</v>
      </c>
      <c r="L409" s="4">
        <v>89</v>
      </c>
      <c r="M409" s="4">
        <v>16</v>
      </c>
      <c r="N409" s="4">
        <v>33</v>
      </c>
      <c r="O409" s="4">
        <v>139</v>
      </c>
      <c r="P409" s="4">
        <v>455</v>
      </c>
      <c r="Q409" s="4">
        <v>259</v>
      </c>
      <c r="R409" s="4">
        <v>335</v>
      </c>
      <c r="S409" s="4">
        <v>332</v>
      </c>
      <c r="T409" s="4">
        <v>257</v>
      </c>
      <c r="U409" s="4">
        <v>54</v>
      </c>
      <c r="V409" s="4">
        <v>72</v>
      </c>
      <c r="W409" s="4">
        <v>204</v>
      </c>
      <c r="X409" s="4">
        <v>264</v>
      </c>
      <c r="Y409" s="4">
        <v>123</v>
      </c>
      <c r="Z409" s="4">
        <v>95</v>
      </c>
      <c r="AA409" s="4">
        <v>64</v>
      </c>
      <c r="AB409" s="4">
        <v>133</v>
      </c>
      <c r="AC409" s="4">
        <v>416</v>
      </c>
      <c r="AD409" s="4">
        <v>32</v>
      </c>
      <c r="AE409" s="4">
        <v>73</v>
      </c>
      <c r="AF409" s="4">
        <v>23</v>
      </c>
      <c r="AG409" s="4">
        <v>164</v>
      </c>
      <c r="AH409" s="4">
        <v>280</v>
      </c>
      <c r="AI409" s="4">
        <v>136</v>
      </c>
      <c r="AJ409" s="4">
        <v>182</v>
      </c>
      <c r="AK409" s="4">
        <v>395</v>
      </c>
      <c r="AL409" s="4">
        <v>151</v>
      </c>
      <c r="AM409" s="4">
        <v>32</v>
      </c>
      <c r="AN409" s="4">
        <v>5</v>
      </c>
      <c r="AO409" s="4">
        <v>365</v>
      </c>
      <c r="AP409" s="4">
        <v>4</v>
      </c>
      <c r="AQ409" s="4">
        <v>316</v>
      </c>
      <c r="AR409" s="4">
        <v>241</v>
      </c>
      <c r="AS409" s="4">
        <v>25</v>
      </c>
      <c r="AT409" s="4">
        <v>540</v>
      </c>
      <c r="AU409" s="4">
        <v>146</v>
      </c>
      <c r="AV409" s="4">
        <v>448</v>
      </c>
      <c r="AW409" s="4">
        <v>324</v>
      </c>
      <c r="AX409" s="4">
        <v>93</v>
      </c>
      <c r="AY409" s="4">
        <v>111</v>
      </c>
    </row>
    <row r="410" spans="1:51">
      <c r="A410" s="3"/>
      <c r="C410" s="11">
        <v>0.25</v>
      </c>
      <c r="D410" s="11">
        <v>0.25</v>
      </c>
      <c r="E410" s="11">
        <v>0.09</v>
      </c>
      <c r="F410" s="11">
        <v>0.25</v>
      </c>
      <c r="G410" s="4" t="s">
        <v>14</v>
      </c>
      <c r="H410" s="11">
        <v>0.24</v>
      </c>
      <c r="I410" s="11">
        <v>0.25</v>
      </c>
      <c r="J410" s="11">
        <v>0.26</v>
      </c>
      <c r="K410" s="11">
        <v>0.22</v>
      </c>
      <c r="L410" s="11">
        <v>0.28999999999999998</v>
      </c>
      <c r="M410" s="11">
        <v>0.21</v>
      </c>
      <c r="N410" s="11">
        <v>0.23</v>
      </c>
      <c r="O410" s="11">
        <v>0.21</v>
      </c>
      <c r="P410" s="11">
        <v>0.26</v>
      </c>
      <c r="Q410" s="11">
        <v>0.26</v>
      </c>
      <c r="R410" s="11">
        <v>0.24</v>
      </c>
      <c r="S410" s="11">
        <v>0.25</v>
      </c>
      <c r="T410" s="11">
        <v>0.25</v>
      </c>
      <c r="U410" s="11">
        <v>0.23</v>
      </c>
      <c r="V410" s="11">
        <v>0.26</v>
      </c>
      <c r="W410" s="11">
        <v>0.24</v>
      </c>
      <c r="X410" s="11">
        <v>0.26</v>
      </c>
      <c r="Y410" s="11">
        <v>0.25</v>
      </c>
      <c r="Z410" s="11">
        <v>0.21</v>
      </c>
      <c r="AA410" s="11">
        <v>0.23</v>
      </c>
      <c r="AB410" s="11">
        <v>0.27</v>
      </c>
      <c r="AC410" s="11">
        <v>0.24</v>
      </c>
      <c r="AD410" s="11">
        <v>0.24</v>
      </c>
      <c r="AE410" s="11">
        <v>0.28999999999999998</v>
      </c>
      <c r="AF410" s="11">
        <v>0.27</v>
      </c>
      <c r="AG410" s="11">
        <v>0.24</v>
      </c>
      <c r="AH410" s="11">
        <v>0.25</v>
      </c>
      <c r="AI410" s="11">
        <v>0.26</v>
      </c>
      <c r="AJ410" s="11">
        <v>0.23</v>
      </c>
      <c r="AK410" s="11">
        <v>0.26</v>
      </c>
      <c r="AL410" s="11">
        <v>0.21</v>
      </c>
      <c r="AM410" s="11">
        <v>0.24</v>
      </c>
      <c r="AN410" s="11">
        <v>0.3</v>
      </c>
      <c r="AO410" s="11">
        <v>0.28000000000000003</v>
      </c>
      <c r="AP410" s="11">
        <v>0.14000000000000001</v>
      </c>
      <c r="AQ410" s="11">
        <v>0.28000000000000003</v>
      </c>
      <c r="AR410" s="11">
        <v>0.23</v>
      </c>
      <c r="AS410" s="11">
        <v>0.22</v>
      </c>
      <c r="AT410" s="11">
        <v>0.25</v>
      </c>
      <c r="AU410" s="11">
        <v>0.16</v>
      </c>
      <c r="AV410" s="11">
        <v>0.3</v>
      </c>
      <c r="AW410" s="11">
        <v>0.27</v>
      </c>
      <c r="AX410" s="11">
        <v>0.24</v>
      </c>
      <c r="AY410" s="11">
        <v>0.22</v>
      </c>
    </row>
    <row r="411" spans="1:51">
      <c r="A411" s="3"/>
      <c r="B411" t="s">
        <v>193</v>
      </c>
      <c r="C411" s="4">
        <v>670</v>
      </c>
      <c r="D411" s="4">
        <v>623</v>
      </c>
      <c r="E411" s="4">
        <v>5</v>
      </c>
      <c r="F411" s="4">
        <v>42</v>
      </c>
      <c r="G411" s="4" t="s">
        <v>14</v>
      </c>
      <c r="H411" s="4">
        <v>317</v>
      </c>
      <c r="I411" s="4">
        <v>353</v>
      </c>
      <c r="J411" s="4">
        <v>213</v>
      </c>
      <c r="K411" s="4">
        <v>469</v>
      </c>
      <c r="L411" s="4">
        <v>86</v>
      </c>
      <c r="M411" s="4">
        <v>25</v>
      </c>
      <c r="N411" s="4">
        <v>38</v>
      </c>
      <c r="O411" s="4">
        <v>211</v>
      </c>
      <c r="P411" s="4">
        <v>459</v>
      </c>
      <c r="Q411" s="4">
        <v>261</v>
      </c>
      <c r="R411" s="4">
        <v>409</v>
      </c>
      <c r="S411" s="4">
        <v>392</v>
      </c>
      <c r="T411" s="4">
        <v>271</v>
      </c>
      <c r="U411" s="4">
        <v>75</v>
      </c>
      <c r="V411" s="4">
        <v>93</v>
      </c>
      <c r="W411" s="4">
        <v>266</v>
      </c>
      <c r="X411" s="4">
        <v>235</v>
      </c>
      <c r="Y411" s="4">
        <v>138</v>
      </c>
      <c r="Z411" s="4">
        <v>118</v>
      </c>
      <c r="AA411" s="4">
        <v>76</v>
      </c>
      <c r="AB411" s="4">
        <v>148</v>
      </c>
      <c r="AC411" s="4">
        <v>481</v>
      </c>
      <c r="AD411" s="4">
        <v>35</v>
      </c>
      <c r="AE411" s="4">
        <v>78</v>
      </c>
      <c r="AF411" s="4">
        <v>13</v>
      </c>
      <c r="AG411" s="4">
        <v>211</v>
      </c>
      <c r="AH411" s="4">
        <v>327</v>
      </c>
      <c r="AI411" s="4">
        <v>106</v>
      </c>
      <c r="AJ411" s="4">
        <v>207</v>
      </c>
      <c r="AK411" s="4">
        <v>431</v>
      </c>
      <c r="AL411" s="4">
        <v>216</v>
      </c>
      <c r="AM411" s="4">
        <v>48</v>
      </c>
      <c r="AN411" s="4">
        <v>5</v>
      </c>
      <c r="AO411" s="4">
        <v>322</v>
      </c>
      <c r="AP411" s="4">
        <v>12</v>
      </c>
      <c r="AQ411" s="4">
        <v>276</v>
      </c>
      <c r="AR411" s="4">
        <v>327</v>
      </c>
      <c r="AS411" s="4">
        <v>37</v>
      </c>
      <c r="AT411" s="4">
        <v>593</v>
      </c>
      <c r="AU411" s="4">
        <v>330</v>
      </c>
      <c r="AV411" s="4">
        <v>339</v>
      </c>
      <c r="AW411" s="4">
        <v>318</v>
      </c>
      <c r="AX411" s="4">
        <v>101</v>
      </c>
      <c r="AY411" s="4">
        <v>156</v>
      </c>
    </row>
    <row r="412" spans="1:51">
      <c r="A412" s="3"/>
      <c r="C412" s="11">
        <v>0.28000000000000003</v>
      </c>
      <c r="D412" s="11">
        <v>0.28000000000000003</v>
      </c>
      <c r="E412" s="11">
        <v>0.55000000000000004</v>
      </c>
      <c r="F412" s="11">
        <v>0.21</v>
      </c>
      <c r="G412" s="4" t="s">
        <v>14</v>
      </c>
      <c r="H412" s="11">
        <v>0.3</v>
      </c>
      <c r="I412" s="11">
        <v>0.26</v>
      </c>
      <c r="J412" s="11">
        <v>0.22</v>
      </c>
      <c r="K412" s="11">
        <v>0.34</v>
      </c>
      <c r="L412" s="11">
        <v>0.28999999999999998</v>
      </c>
      <c r="M412" s="11">
        <v>0.32</v>
      </c>
      <c r="N412" s="11">
        <v>0.26</v>
      </c>
      <c r="O412" s="11">
        <v>0.32</v>
      </c>
      <c r="P412" s="11">
        <v>0.27</v>
      </c>
      <c r="Q412" s="11">
        <v>0.26</v>
      </c>
      <c r="R412" s="11">
        <v>0.28999999999999998</v>
      </c>
      <c r="S412" s="11">
        <v>0.28999999999999998</v>
      </c>
      <c r="T412" s="11">
        <v>0.26</v>
      </c>
      <c r="U412" s="11">
        <v>0.32</v>
      </c>
      <c r="V412" s="11">
        <v>0.33</v>
      </c>
      <c r="W412" s="11">
        <v>0.31</v>
      </c>
      <c r="X412" s="11">
        <v>0.23</v>
      </c>
      <c r="Y412" s="11">
        <v>0.28000000000000003</v>
      </c>
      <c r="Z412" s="11">
        <v>0.27</v>
      </c>
      <c r="AA412" s="11">
        <v>0.27</v>
      </c>
      <c r="AB412" s="11">
        <v>0.3</v>
      </c>
      <c r="AC412" s="11">
        <v>0.28000000000000003</v>
      </c>
      <c r="AD412" s="11">
        <v>0.26</v>
      </c>
      <c r="AE412" s="11">
        <v>0.31</v>
      </c>
      <c r="AF412" s="11">
        <v>0.15</v>
      </c>
      <c r="AG412" s="11">
        <v>0.31</v>
      </c>
      <c r="AH412" s="11">
        <v>0.3</v>
      </c>
      <c r="AI412" s="11">
        <v>0.2</v>
      </c>
      <c r="AJ412" s="11">
        <v>0.26</v>
      </c>
      <c r="AK412" s="11">
        <v>0.28999999999999998</v>
      </c>
      <c r="AL412" s="11">
        <v>0.31</v>
      </c>
      <c r="AM412" s="11">
        <v>0.37</v>
      </c>
      <c r="AN412" s="11">
        <v>0.28999999999999998</v>
      </c>
      <c r="AO412" s="11">
        <v>0.25</v>
      </c>
      <c r="AP412" s="11">
        <v>0.42</v>
      </c>
      <c r="AQ412" s="11">
        <v>0.24</v>
      </c>
      <c r="AR412" s="11">
        <v>0.31</v>
      </c>
      <c r="AS412" s="11">
        <v>0.32</v>
      </c>
      <c r="AT412" s="11">
        <v>0.28000000000000003</v>
      </c>
      <c r="AU412" s="11">
        <v>0.36</v>
      </c>
      <c r="AV412" s="11">
        <v>0.23</v>
      </c>
      <c r="AW412" s="11">
        <v>0.27</v>
      </c>
      <c r="AX412" s="11">
        <v>0.26</v>
      </c>
      <c r="AY412" s="11">
        <v>0.3</v>
      </c>
    </row>
    <row r="413" spans="1:51">
      <c r="A413" s="3"/>
      <c r="B413" t="s">
        <v>194</v>
      </c>
      <c r="C413" s="4">
        <v>487</v>
      </c>
      <c r="D413" s="4">
        <v>450</v>
      </c>
      <c r="E413" s="4" t="s">
        <v>14</v>
      </c>
      <c r="F413" s="4">
        <v>37</v>
      </c>
      <c r="G413" s="4" t="s">
        <v>14</v>
      </c>
      <c r="H413" s="4">
        <v>201</v>
      </c>
      <c r="I413" s="4">
        <v>286</v>
      </c>
      <c r="J413" s="4">
        <v>147</v>
      </c>
      <c r="K413" s="4">
        <v>366</v>
      </c>
      <c r="L413" s="4">
        <v>57</v>
      </c>
      <c r="M413" s="4">
        <v>13</v>
      </c>
      <c r="N413" s="4">
        <v>34</v>
      </c>
      <c r="O413" s="4">
        <v>203</v>
      </c>
      <c r="P413" s="4">
        <v>284</v>
      </c>
      <c r="Q413" s="4">
        <v>200</v>
      </c>
      <c r="R413" s="4">
        <v>287</v>
      </c>
      <c r="S413" s="4">
        <v>273</v>
      </c>
      <c r="T413" s="4">
        <v>210</v>
      </c>
      <c r="U413" s="4">
        <v>44</v>
      </c>
      <c r="V413" s="4">
        <v>71</v>
      </c>
      <c r="W413" s="4">
        <v>224</v>
      </c>
      <c r="X413" s="4">
        <v>146</v>
      </c>
      <c r="Y413" s="4">
        <v>96</v>
      </c>
      <c r="Z413" s="4">
        <v>115</v>
      </c>
      <c r="AA413" s="4">
        <v>80</v>
      </c>
      <c r="AB413" s="4">
        <v>82</v>
      </c>
      <c r="AC413" s="4">
        <v>373</v>
      </c>
      <c r="AD413" s="4">
        <v>22</v>
      </c>
      <c r="AE413" s="4">
        <v>34</v>
      </c>
      <c r="AF413" s="4">
        <v>13</v>
      </c>
      <c r="AG413" s="4">
        <v>184</v>
      </c>
      <c r="AH413" s="4">
        <v>223</v>
      </c>
      <c r="AI413" s="4">
        <v>60</v>
      </c>
      <c r="AJ413" s="4">
        <v>162</v>
      </c>
      <c r="AK413" s="4">
        <v>299</v>
      </c>
      <c r="AL413" s="4">
        <v>221</v>
      </c>
      <c r="AM413" s="4">
        <v>18</v>
      </c>
      <c r="AN413" s="4">
        <v>5</v>
      </c>
      <c r="AO413" s="4">
        <v>179</v>
      </c>
      <c r="AP413" s="4">
        <v>8</v>
      </c>
      <c r="AQ413" s="4">
        <v>149</v>
      </c>
      <c r="AR413" s="4">
        <v>281</v>
      </c>
      <c r="AS413" s="4">
        <v>26</v>
      </c>
      <c r="AT413" s="4">
        <v>424</v>
      </c>
      <c r="AU413" s="4">
        <v>354</v>
      </c>
      <c r="AV413" s="4">
        <v>133</v>
      </c>
      <c r="AW413" s="4">
        <v>190</v>
      </c>
      <c r="AX413" s="4">
        <v>80</v>
      </c>
      <c r="AY413" s="4">
        <v>139</v>
      </c>
    </row>
    <row r="414" spans="1:51">
      <c r="A414" s="3"/>
      <c r="C414" s="11">
        <v>0.2</v>
      </c>
      <c r="D414" s="11">
        <v>0.21</v>
      </c>
      <c r="E414" s="4" t="s">
        <v>14</v>
      </c>
      <c r="F414" s="11">
        <v>0.19</v>
      </c>
      <c r="G414" s="4" t="s">
        <v>14</v>
      </c>
      <c r="H414" s="11">
        <v>0.19</v>
      </c>
      <c r="I414" s="11">
        <v>0.21</v>
      </c>
      <c r="J414" s="11">
        <v>0.15</v>
      </c>
      <c r="K414" s="11">
        <v>0.27</v>
      </c>
      <c r="L414" s="11">
        <v>0.19</v>
      </c>
      <c r="M414" s="11">
        <v>0.16</v>
      </c>
      <c r="N414" s="11">
        <v>0.23</v>
      </c>
      <c r="O414" s="11">
        <v>0.3</v>
      </c>
      <c r="P414" s="11">
        <v>0.16</v>
      </c>
      <c r="Q414" s="11">
        <v>0.2</v>
      </c>
      <c r="R414" s="11">
        <v>0.2</v>
      </c>
      <c r="S414" s="11">
        <v>0.21</v>
      </c>
      <c r="T414" s="11">
        <v>0.2</v>
      </c>
      <c r="U414" s="11">
        <v>0.19</v>
      </c>
      <c r="V414" s="11">
        <v>0.25</v>
      </c>
      <c r="W414" s="11">
        <v>0.26</v>
      </c>
      <c r="X414" s="11">
        <v>0.14000000000000001</v>
      </c>
      <c r="Y414" s="11">
        <v>0.19</v>
      </c>
      <c r="Z414" s="11">
        <v>0.26</v>
      </c>
      <c r="AA414" s="11">
        <v>0.28000000000000003</v>
      </c>
      <c r="AB414" s="11">
        <v>0.17</v>
      </c>
      <c r="AC414" s="11">
        <v>0.22</v>
      </c>
      <c r="AD414" s="11">
        <v>0.17</v>
      </c>
      <c r="AE414" s="11">
        <v>0.14000000000000001</v>
      </c>
      <c r="AF414" s="11">
        <v>0.15</v>
      </c>
      <c r="AG414" s="11">
        <v>0.27</v>
      </c>
      <c r="AH414" s="11">
        <v>0.2</v>
      </c>
      <c r="AI414" s="11">
        <v>0.12</v>
      </c>
      <c r="AJ414" s="11">
        <v>0.2</v>
      </c>
      <c r="AK414" s="11">
        <v>0.2</v>
      </c>
      <c r="AL414" s="11">
        <v>0.31</v>
      </c>
      <c r="AM414" s="11">
        <v>0.14000000000000001</v>
      </c>
      <c r="AN414" s="11">
        <v>0.28999999999999998</v>
      </c>
      <c r="AO414" s="11">
        <v>0.14000000000000001</v>
      </c>
      <c r="AP414" s="11">
        <v>0.27</v>
      </c>
      <c r="AQ414" s="11">
        <v>0.13</v>
      </c>
      <c r="AR414" s="11">
        <v>0.27</v>
      </c>
      <c r="AS414" s="11">
        <v>0.23</v>
      </c>
      <c r="AT414" s="11">
        <v>0.2</v>
      </c>
      <c r="AU414" s="11">
        <v>0.39</v>
      </c>
      <c r="AV414" s="11">
        <v>0.09</v>
      </c>
      <c r="AW414" s="11">
        <v>0.16</v>
      </c>
      <c r="AX414" s="11">
        <v>0.21</v>
      </c>
      <c r="AY414" s="11">
        <v>0.27</v>
      </c>
    </row>
    <row r="415" spans="1:51">
      <c r="A415" s="3"/>
      <c r="B415" t="s">
        <v>195</v>
      </c>
      <c r="C415" s="4">
        <v>1156</v>
      </c>
      <c r="D415" s="4">
        <v>1073</v>
      </c>
      <c r="E415" s="4">
        <v>5</v>
      </c>
      <c r="F415" s="4">
        <v>79</v>
      </c>
      <c r="G415" s="4" t="s">
        <v>14</v>
      </c>
      <c r="H415" s="4">
        <v>517</v>
      </c>
      <c r="I415" s="4">
        <v>639</v>
      </c>
      <c r="J415" s="4">
        <v>360</v>
      </c>
      <c r="K415" s="4">
        <v>835</v>
      </c>
      <c r="L415" s="4">
        <v>143</v>
      </c>
      <c r="M415" s="4">
        <v>38</v>
      </c>
      <c r="N415" s="4">
        <v>71</v>
      </c>
      <c r="O415" s="4">
        <v>413</v>
      </c>
      <c r="P415" s="4">
        <v>743</v>
      </c>
      <c r="Q415" s="4">
        <v>461</v>
      </c>
      <c r="R415" s="4">
        <v>696</v>
      </c>
      <c r="S415" s="4">
        <v>666</v>
      </c>
      <c r="T415" s="4">
        <v>480</v>
      </c>
      <c r="U415" s="4">
        <v>119</v>
      </c>
      <c r="V415" s="4">
        <v>164</v>
      </c>
      <c r="W415" s="4">
        <v>490</v>
      </c>
      <c r="X415" s="4">
        <v>381</v>
      </c>
      <c r="Y415" s="4">
        <v>234</v>
      </c>
      <c r="Z415" s="4">
        <v>234</v>
      </c>
      <c r="AA415" s="4">
        <v>156</v>
      </c>
      <c r="AB415" s="4">
        <v>230</v>
      </c>
      <c r="AC415" s="4">
        <v>854</v>
      </c>
      <c r="AD415" s="4">
        <v>57</v>
      </c>
      <c r="AE415" s="4">
        <v>112</v>
      </c>
      <c r="AF415" s="4">
        <v>25</v>
      </c>
      <c r="AG415" s="4">
        <v>394</v>
      </c>
      <c r="AH415" s="4">
        <v>550</v>
      </c>
      <c r="AI415" s="4">
        <v>166</v>
      </c>
      <c r="AJ415" s="4">
        <v>369</v>
      </c>
      <c r="AK415" s="4">
        <v>730</v>
      </c>
      <c r="AL415" s="4">
        <v>437</v>
      </c>
      <c r="AM415" s="4">
        <v>66</v>
      </c>
      <c r="AN415" s="4">
        <v>10</v>
      </c>
      <c r="AO415" s="4">
        <v>501</v>
      </c>
      <c r="AP415" s="4">
        <v>20</v>
      </c>
      <c r="AQ415" s="4">
        <v>425</v>
      </c>
      <c r="AR415" s="4">
        <v>608</v>
      </c>
      <c r="AS415" s="4">
        <v>63</v>
      </c>
      <c r="AT415" s="4">
        <v>1017</v>
      </c>
      <c r="AU415" s="4">
        <v>685</v>
      </c>
      <c r="AV415" s="4">
        <v>472</v>
      </c>
      <c r="AW415" s="4">
        <v>509</v>
      </c>
      <c r="AX415" s="4">
        <v>182</v>
      </c>
      <c r="AY415" s="4">
        <v>295</v>
      </c>
    </row>
    <row r="416" spans="1:51">
      <c r="A416" s="3"/>
      <c r="C416" s="11">
        <v>0.48</v>
      </c>
      <c r="D416" s="11">
        <v>0.49</v>
      </c>
      <c r="E416" s="11">
        <v>0.55000000000000004</v>
      </c>
      <c r="F416" s="11">
        <v>0.4</v>
      </c>
      <c r="G416" s="4" t="s">
        <v>14</v>
      </c>
      <c r="H416" s="11">
        <v>0.5</v>
      </c>
      <c r="I416" s="11">
        <v>0.47</v>
      </c>
      <c r="J416" s="11">
        <v>0.37</v>
      </c>
      <c r="K416" s="11">
        <v>0.61</v>
      </c>
      <c r="L416" s="11">
        <v>0.47</v>
      </c>
      <c r="M416" s="11">
        <v>0.49</v>
      </c>
      <c r="N416" s="11">
        <v>0.49</v>
      </c>
      <c r="O416" s="11">
        <v>0.62</v>
      </c>
      <c r="P416" s="11">
        <v>0.43</v>
      </c>
      <c r="Q416" s="11">
        <v>0.47</v>
      </c>
      <c r="R416" s="11">
        <v>0.49</v>
      </c>
      <c r="S416" s="11">
        <v>0.5</v>
      </c>
      <c r="T416" s="11">
        <v>0.47</v>
      </c>
      <c r="U416" s="11">
        <v>0.5</v>
      </c>
      <c r="V416" s="11">
        <v>0.57999999999999996</v>
      </c>
      <c r="W416" s="11">
        <v>0.57999999999999996</v>
      </c>
      <c r="X416" s="11">
        <v>0.37</v>
      </c>
      <c r="Y416" s="11">
        <v>0.47</v>
      </c>
      <c r="Z416" s="11">
        <v>0.52</v>
      </c>
      <c r="AA416" s="11">
        <v>0.55000000000000004</v>
      </c>
      <c r="AB416" s="11">
        <v>0.47</v>
      </c>
      <c r="AC416" s="11">
        <v>0.5</v>
      </c>
      <c r="AD416" s="11">
        <v>0.43</v>
      </c>
      <c r="AE416" s="11">
        <v>0.45</v>
      </c>
      <c r="AF416" s="11">
        <v>0.28999999999999998</v>
      </c>
      <c r="AG416" s="11">
        <v>0.56999999999999995</v>
      </c>
      <c r="AH416" s="11">
        <v>0.5</v>
      </c>
      <c r="AI416" s="11">
        <v>0.32</v>
      </c>
      <c r="AJ416" s="11">
        <v>0.46</v>
      </c>
      <c r="AK416" s="11">
        <v>0.49</v>
      </c>
      <c r="AL416" s="11">
        <v>0.62</v>
      </c>
      <c r="AM416" s="11">
        <v>0.5</v>
      </c>
      <c r="AN416" s="11">
        <v>0.57999999999999996</v>
      </c>
      <c r="AO416" s="11">
        <v>0.38</v>
      </c>
      <c r="AP416" s="11">
        <v>0.69</v>
      </c>
      <c r="AQ416" s="11">
        <v>0.37</v>
      </c>
      <c r="AR416" s="11">
        <v>0.57999999999999996</v>
      </c>
      <c r="AS416" s="11">
        <v>0.55000000000000004</v>
      </c>
      <c r="AT416" s="11">
        <v>0.48</v>
      </c>
      <c r="AU416" s="11">
        <v>0.75</v>
      </c>
      <c r="AV416" s="11">
        <v>0.32</v>
      </c>
      <c r="AW416" s="11">
        <v>0.43</v>
      </c>
      <c r="AX416" s="11">
        <v>0.47</v>
      </c>
      <c r="AY416" s="11">
        <v>0.56999999999999995</v>
      </c>
    </row>
    <row r="417" spans="1:51">
      <c r="A417" s="3"/>
    </row>
    <row r="418" spans="1:51">
      <c r="A418" s="3"/>
    </row>
    <row r="419" spans="1:51">
      <c r="A419" s="2" t="s">
        <v>204</v>
      </c>
    </row>
    <row r="420" spans="1:51">
      <c r="A420" s="3"/>
    </row>
    <row r="421" spans="1:51" s="10" customFormat="1" ht="29.25" customHeight="1">
      <c r="A421" s="9"/>
      <c r="C421" s="7" t="s">
        <v>39</v>
      </c>
      <c r="D421" s="14" t="s">
        <v>15</v>
      </c>
      <c r="E421" s="15"/>
      <c r="F421" s="15"/>
      <c r="G421" s="15"/>
      <c r="H421" s="14" t="s">
        <v>16</v>
      </c>
      <c r="I421" s="15"/>
      <c r="J421" s="14" t="s">
        <v>17</v>
      </c>
      <c r="K421" s="15"/>
      <c r="L421" s="15"/>
      <c r="M421" s="15"/>
      <c r="N421" s="15"/>
      <c r="O421" s="14" t="s">
        <v>40</v>
      </c>
      <c r="P421" s="15"/>
      <c r="Q421" s="14" t="s">
        <v>19</v>
      </c>
      <c r="R421" s="15"/>
      <c r="S421" s="14" t="s">
        <v>41</v>
      </c>
      <c r="T421" s="15"/>
      <c r="U421" s="14" t="s">
        <v>42</v>
      </c>
      <c r="V421" s="15"/>
      <c r="W421" s="15"/>
      <c r="X421" s="15"/>
      <c r="Y421" s="14" t="s">
        <v>22</v>
      </c>
      <c r="Z421" s="15"/>
      <c r="AA421" s="15"/>
      <c r="AB421" s="15"/>
      <c r="AC421" s="15"/>
      <c r="AD421" s="15"/>
      <c r="AE421" s="15"/>
      <c r="AF421" s="15"/>
      <c r="AG421" s="14" t="s">
        <v>23</v>
      </c>
      <c r="AH421" s="15"/>
      <c r="AI421" s="15"/>
      <c r="AJ421" s="14" t="s">
        <v>24</v>
      </c>
      <c r="AK421" s="15"/>
      <c r="AL421" s="14" t="s">
        <v>25</v>
      </c>
      <c r="AM421" s="15"/>
      <c r="AN421" s="15"/>
      <c r="AO421" s="15"/>
      <c r="AP421" s="15"/>
      <c r="AQ421" s="15"/>
      <c r="AR421" s="15"/>
      <c r="AS421" s="14" t="s">
        <v>26</v>
      </c>
      <c r="AT421" s="15"/>
      <c r="AU421" s="14" t="s">
        <v>43</v>
      </c>
      <c r="AV421" s="15"/>
      <c r="AW421" s="14" t="s">
        <v>44</v>
      </c>
      <c r="AX421" s="15"/>
      <c r="AY421" s="15"/>
    </row>
    <row r="422" spans="1:51" s="7" customFormat="1" ht="32.25" customHeight="1">
      <c r="A422" s="6"/>
      <c r="D422" s="8" t="s">
        <v>45</v>
      </c>
      <c r="E422" s="8" t="s">
        <v>46</v>
      </c>
      <c r="F422" s="8" t="s">
        <v>47</v>
      </c>
      <c r="G422" s="8" t="s">
        <v>48</v>
      </c>
      <c r="H422" s="8" t="s">
        <v>49</v>
      </c>
      <c r="I422" s="8" t="s">
        <v>50</v>
      </c>
      <c r="J422" s="8" t="s">
        <v>51</v>
      </c>
      <c r="K422" s="8" t="s">
        <v>52</v>
      </c>
      <c r="L422" s="8" t="s">
        <v>53</v>
      </c>
      <c r="M422" s="8" t="s">
        <v>54</v>
      </c>
      <c r="N422" s="8" t="s">
        <v>55</v>
      </c>
      <c r="O422" s="8" t="s">
        <v>56</v>
      </c>
      <c r="P422" s="8" t="s">
        <v>57</v>
      </c>
      <c r="Q422" s="8" t="s">
        <v>56</v>
      </c>
      <c r="R422" s="8" t="s">
        <v>57</v>
      </c>
      <c r="S422" s="8" t="s">
        <v>56</v>
      </c>
      <c r="T422" s="8" t="s">
        <v>57</v>
      </c>
      <c r="U422" s="8" t="s">
        <v>58</v>
      </c>
      <c r="V422" s="8" t="s">
        <v>59</v>
      </c>
      <c r="W422" s="8" t="s">
        <v>60</v>
      </c>
      <c r="X422" s="8" t="s">
        <v>61</v>
      </c>
      <c r="Y422" s="8" t="s">
        <v>62</v>
      </c>
      <c r="Z422" s="8" t="s">
        <v>63</v>
      </c>
      <c r="AA422" s="8" t="s">
        <v>64</v>
      </c>
      <c r="AB422" s="8" t="s">
        <v>65</v>
      </c>
      <c r="AC422" s="8" t="s">
        <v>66</v>
      </c>
      <c r="AD422" s="8" t="s">
        <v>67</v>
      </c>
      <c r="AE422" s="8" t="s">
        <v>68</v>
      </c>
      <c r="AF422" s="8" t="s">
        <v>69</v>
      </c>
      <c r="AG422" s="8" t="s">
        <v>70</v>
      </c>
      <c r="AH422" s="8" t="s">
        <v>71</v>
      </c>
      <c r="AI422" s="8" t="s">
        <v>72</v>
      </c>
      <c r="AJ422" s="8" t="s">
        <v>73</v>
      </c>
      <c r="AK422" s="8" t="s">
        <v>74</v>
      </c>
      <c r="AL422" s="8" t="s">
        <v>75</v>
      </c>
      <c r="AM422" s="8" t="s">
        <v>76</v>
      </c>
      <c r="AN422" s="8" t="s">
        <v>77</v>
      </c>
      <c r="AO422" s="8" t="s">
        <v>78</v>
      </c>
      <c r="AP422" s="8" t="s">
        <v>79</v>
      </c>
      <c r="AQ422" s="8" t="s">
        <v>80</v>
      </c>
      <c r="AR422" s="8" t="s">
        <v>81</v>
      </c>
      <c r="AS422" s="8" t="s">
        <v>82</v>
      </c>
      <c r="AT422" s="8" t="s">
        <v>57</v>
      </c>
      <c r="AU422" s="8" t="s">
        <v>56</v>
      </c>
      <c r="AV422" s="8" t="s">
        <v>57</v>
      </c>
      <c r="AW422" s="8" t="s">
        <v>83</v>
      </c>
      <c r="AX422" s="8" t="s">
        <v>84</v>
      </c>
      <c r="AY422" s="8" t="s">
        <v>85</v>
      </c>
    </row>
    <row r="423" spans="1:51">
      <c r="A423" s="3" t="s">
        <v>86</v>
      </c>
      <c r="C423" s="4">
        <v>2393</v>
      </c>
      <c r="D423" s="4">
        <v>2189</v>
      </c>
      <c r="E423" s="4">
        <v>9</v>
      </c>
      <c r="F423" s="4">
        <v>196</v>
      </c>
      <c r="G423" s="4" t="s">
        <v>14</v>
      </c>
      <c r="H423" s="4">
        <v>1040</v>
      </c>
      <c r="I423" s="4">
        <v>1353</v>
      </c>
      <c r="J423" s="4">
        <v>967</v>
      </c>
      <c r="K423" s="4">
        <v>1379</v>
      </c>
      <c r="L423" s="4">
        <v>302</v>
      </c>
      <c r="M423" s="4">
        <v>77</v>
      </c>
      <c r="N423" s="4">
        <v>146</v>
      </c>
      <c r="O423" s="4">
        <v>668</v>
      </c>
      <c r="P423" s="4">
        <v>1725</v>
      </c>
      <c r="Q423" s="4">
        <v>987</v>
      </c>
      <c r="R423" s="4">
        <v>1406</v>
      </c>
      <c r="S423" s="4">
        <v>1332</v>
      </c>
      <c r="T423" s="4">
        <v>1030</v>
      </c>
      <c r="U423" s="4">
        <v>236</v>
      </c>
      <c r="V423" s="4">
        <v>283</v>
      </c>
      <c r="W423" s="4">
        <v>847</v>
      </c>
      <c r="X423" s="4">
        <v>1023</v>
      </c>
      <c r="Y423" s="4">
        <v>500</v>
      </c>
      <c r="Z423" s="4">
        <v>446</v>
      </c>
      <c r="AA423" s="4">
        <v>281</v>
      </c>
      <c r="AB423" s="4">
        <v>492</v>
      </c>
      <c r="AC423" s="4">
        <v>1720</v>
      </c>
      <c r="AD423" s="4">
        <v>132</v>
      </c>
      <c r="AE423" s="4">
        <v>249</v>
      </c>
      <c r="AF423" s="4">
        <v>85</v>
      </c>
      <c r="AG423" s="4">
        <v>687</v>
      </c>
      <c r="AH423" s="4">
        <v>1104</v>
      </c>
      <c r="AI423" s="4">
        <v>520</v>
      </c>
      <c r="AJ423" s="4">
        <v>795</v>
      </c>
      <c r="AK423" s="4">
        <v>1493</v>
      </c>
      <c r="AL423" s="4">
        <v>703</v>
      </c>
      <c r="AM423" s="4">
        <v>131</v>
      </c>
      <c r="AN423" s="4">
        <v>17</v>
      </c>
      <c r="AO423" s="4">
        <v>1307</v>
      </c>
      <c r="AP423" s="4">
        <v>28</v>
      </c>
      <c r="AQ423" s="4">
        <v>1136</v>
      </c>
      <c r="AR423" s="4">
        <v>1050</v>
      </c>
      <c r="AS423" s="4">
        <v>114</v>
      </c>
      <c r="AT423" s="4">
        <v>2136</v>
      </c>
      <c r="AU423" s="4">
        <v>916</v>
      </c>
      <c r="AV423" s="4">
        <v>1477</v>
      </c>
      <c r="AW423" s="4">
        <v>1191</v>
      </c>
      <c r="AX423" s="4">
        <v>386</v>
      </c>
      <c r="AY423" s="4">
        <v>513</v>
      </c>
    </row>
    <row r="424" spans="1:51">
      <c r="A424" s="3"/>
    </row>
    <row r="425" spans="1:51">
      <c r="A425" s="3" t="s">
        <v>205</v>
      </c>
      <c r="B425" t="s">
        <v>191</v>
      </c>
      <c r="C425" s="4">
        <v>857</v>
      </c>
      <c r="D425" s="4">
        <v>758</v>
      </c>
      <c r="E425" s="4">
        <v>4</v>
      </c>
      <c r="F425" s="4">
        <v>95</v>
      </c>
      <c r="G425" s="4" t="s">
        <v>14</v>
      </c>
      <c r="H425" s="4">
        <v>354</v>
      </c>
      <c r="I425" s="4">
        <v>503</v>
      </c>
      <c r="J425" s="4">
        <v>474</v>
      </c>
      <c r="K425" s="4">
        <v>326</v>
      </c>
      <c r="L425" s="4">
        <v>86</v>
      </c>
      <c r="M425" s="4">
        <v>27</v>
      </c>
      <c r="N425" s="4">
        <v>55</v>
      </c>
      <c r="O425" s="4">
        <v>169</v>
      </c>
      <c r="P425" s="4">
        <v>688</v>
      </c>
      <c r="Q425" s="4">
        <v>327</v>
      </c>
      <c r="R425" s="4">
        <v>529</v>
      </c>
      <c r="S425" s="4">
        <v>463</v>
      </c>
      <c r="T425" s="4">
        <v>378</v>
      </c>
      <c r="U425" s="4">
        <v>77</v>
      </c>
      <c r="V425" s="4">
        <v>73</v>
      </c>
      <c r="W425" s="4">
        <v>206</v>
      </c>
      <c r="X425" s="4">
        <v>497</v>
      </c>
      <c r="Y425" s="4">
        <v>177</v>
      </c>
      <c r="Z425" s="4">
        <v>152</v>
      </c>
      <c r="AA425" s="4">
        <v>84</v>
      </c>
      <c r="AB425" s="4">
        <v>186</v>
      </c>
      <c r="AC425" s="4">
        <v>599</v>
      </c>
      <c r="AD425" s="4">
        <v>53</v>
      </c>
      <c r="AE425" s="4">
        <v>90</v>
      </c>
      <c r="AF425" s="4">
        <v>38</v>
      </c>
      <c r="AG425" s="4">
        <v>164</v>
      </c>
      <c r="AH425" s="4">
        <v>374</v>
      </c>
      <c r="AI425" s="4">
        <v>289</v>
      </c>
      <c r="AJ425" s="4">
        <v>312</v>
      </c>
      <c r="AK425" s="4">
        <v>505</v>
      </c>
      <c r="AL425" s="4">
        <v>159</v>
      </c>
      <c r="AM425" s="4">
        <v>49</v>
      </c>
      <c r="AN425" s="4">
        <v>4</v>
      </c>
      <c r="AO425" s="4">
        <v>570</v>
      </c>
      <c r="AP425" s="4">
        <v>8</v>
      </c>
      <c r="AQ425" s="4">
        <v>512</v>
      </c>
      <c r="AR425" s="4">
        <v>278</v>
      </c>
      <c r="AS425" s="4">
        <v>31</v>
      </c>
      <c r="AT425" s="4">
        <v>774</v>
      </c>
      <c r="AU425" s="4">
        <v>114</v>
      </c>
      <c r="AV425" s="4">
        <v>743</v>
      </c>
      <c r="AW425" s="4">
        <v>472</v>
      </c>
      <c r="AX425" s="4">
        <v>141</v>
      </c>
      <c r="AY425" s="4">
        <v>152</v>
      </c>
    </row>
    <row r="426" spans="1:51">
      <c r="A426" s="3"/>
      <c r="C426" s="11">
        <v>0.36</v>
      </c>
      <c r="D426" s="11">
        <v>0.35</v>
      </c>
      <c r="E426" s="11">
        <v>0.45</v>
      </c>
      <c r="F426" s="11">
        <v>0.48</v>
      </c>
      <c r="G426" s="4" t="s">
        <v>14</v>
      </c>
      <c r="H426" s="11">
        <v>0.34</v>
      </c>
      <c r="I426" s="11">
        <v>0.37</v>
      </c>
      <c r="J426" s="11">
        <v>0.49</v>
      </c>
      <c r="K426" s="11">
        <v>0.24</v>
      </c>
      <c r="L426" s="11">
        <v>0.28999999999999998</v>
      </c>
      <c r="M426" s="11">
        <v>0.35</v>
      </c>
      <c r="N426" s="11">
        <v>0.38</v>
      </c>
      <c r="O426" s="11">
        <v>0.25</v>
      </c>
      <c r="P426" s="11">
        <v>0.4</v>
      </c>
      <c r="Q426" s="11">
        <v>0.33</v>
      </c>
      <c r="R426" s="11">
        <v>0.38</v>
      </c>
      <c r="S426" s="11">
        <v>0.35</v>
      </c>
      <c r="T426" s="11">
        <v>0.37</v>
      </c>
      <c r="U426" s="11">
        <v>0.33</v>
      </c>
      <c r="V426" s="11">
        <v>0.26</v>
      </c>
      <c r="W426" s="11">
        <v>0.24</v>
      </c>
      <c r="X426" s="11">
        <v>0.49</v>
      </c>
      <c r="Y426" s="11">
        <v>0.35</v>
      </c>
      <c r="Z426" s="11">
        <v>0.34</v>
      </c>
      <c r="AA426" s="11">
        <v>0.3</v>
      </c>
      <c r="AB426" s="11">
        <v>0.38</v>
      </c>
      <c r="AC426" s="11">
        <v>0.35</v>
      </c>
      <c r="AD426" s="11">
        <v>0.4</v>
      </c>
      <c r="AE426" s="11">
        <v>0.36</v>
      </c>
      <c r="AF426" s="11">
        <v>0.44</v>
      </c>
      <c r="AG426" s="11">
        <v>0.24</v>
      </c>
      <c r="AH426" s="11">
        <v>0.34</v>
      </c>
      <c r="AI426" s="11">
        <v>0.55000000000000004</v>
      </c>
      <c r="AJ426" s="11">
        <v>0.39</v>
      </c>
      <c r="AK426" s="11">
        <v>0.34</v>
      </c>
      <c r="AL426" s="11">
        <v>0.23</v>
      </c>
      <c r="AM426" s="11">
        <v>0.37</v>
      </c>
      <c r="AN426" s="11">
        <v>0.24</v>
      </c>
      <c r="AO426" s="11">
        <v>0.44</v>
      </c>
      <c r="AP426" s="11">
        <v>0.28000000000000003</v>
      </c>
      <c r="AQ426" s="11">
        <v>0.45</v>
      </c>
      <c r="AR426" s="11">
        <v>0.27</v>
      </c>
      <c r="AS426" s="11">
        <v>0.27</v>
      </c>
      <c r="AT426" s="11">
        <v>0.36</v>
      </c>
      <c r="AU426" s="11">
        <v>0.12</v>
      </c>
      <c r="AV426" s="11">
        <v>0.5</v>
      </c>
      <c r="AW426" s="11">
        <v>0.4</v>
      </c>
      <c r="AX426" s="11">
        <v>0.37</v>
      </c>
      <c r="AY426" s="11">
        <v>0.3</v>
      </c>
    </row>
    <row r="427" spans="1:51">
      <c r="A427" s="3"/>
      <c r="B427" t="s">
        <v>192</v>
      </c>
      <c r="C427" s="4">
        <v>552</v>
      </c>
      <c r="D427" s="4">
        <v>508</v>
      </c>
      <c r="E427" s="4">
        <v>1</v>
      </c>
      <c r="F427" s="4">
        <v>43</v>
      </c>
      <c r="G427" s="4" t="s">
        <v>14</v>
      </c>
      <c r="H427" s="4">
        <v>255</v>
      </c>
      <c r="I427" s="4">
        <v>297</v>
      </c>
      <c r="J427" s="4">
        <v>205</v>
      </c>
      <c r="K427" s="4">
        <v>324</v>
      </c>
      <c r="L427" s="4">
        <v>82</v>
      </c>
      <c r="M427" s="4">
        <v>14</v>
      </c>
      <c r="N427" s="4">
        <v>40</v>
      </c>
      <c r="O427" s="4">
        <v>127</v>
      </c>
      <c r="P427" s="4">
        <v>424</v>
      </c>
      <c r="Q427" s="4">
        <v>244</v>
      </c>
      <c r="R427" s="4">
        <v>308</v>
      </c>
      <c r="S427" s="4">
        <v>307</v>
      </c>
      <c r="T427" s="4">
        <v>243</v>
      </c>
      <c r="U427" s="4">
        <v>61</v>
      </c>
      <c r="V427" s="4">
        <v>59</v>
      </c>
      <c r="W427" s="4">
        <v>201</v>
      </c>
      <c r="X427" s="4">
        <v>231</v>
      </c>
      <c r="Y427" s="4">
        <v>113</v>
      </c>
      <c r="Z427" s="4">
        <v>88</v>
      </c>
      <c r="AA427" s="4">
        <v>63</v>
      </c>
      <c r="AB427" s="4">
        <v>120</v>
      </c>
      <c r="AC427" s="4">
        <v>385</v>
      </c>
      <c r="AD427" s="4">
        <v>39</v>
      </c>
      <c r="AE427" s="4">
        <v>60</v>
      </c>
      <c r="AF427" s="4">
        <v>18</v>
      </c>
      <c r="AG427" s="4">
        <v>154</v>
      </c>
      <c r="AH427" s="4">
        <v>276</v>
      </c>
      <c r="AI427" s="4">
        <v>111</v>
      </c>
      <c r="AJ427" s="4">
        <v>174</v>
      </c>
      <c r="AK427" s="4">
        <v>361</v>
      </c>
      <c r="AL427" s="4">
        <v>165</v>
      </c>
      <c r="AM427" s="4">
        <v>34</v>
      </c>
      <c r="AN427" s="4">
        <v>6</v>
      </c>
      <c r="AO427" s="4">
        <v>304</v>
      </c>
      <c r="AP427" s="4">
        <v>4</v>
      </c>
      <c r="AQ427" s="4">
        <v>267</v>
      </c>
      <c r="AR427" s="4">
        <v>246</v>
      </c>
      <c r="AS427" s="4">
        <v>27</v>
      </c>
      <c r="AT427" s="4">
        <v>500</v>
      </c>
      <c r="AU427" s="4">
        <v>137</v>
      </c>
      <c r="AV427" s="4">
        <v>414</v>
      </c>
      <c r="AW427" s="4">
        <v>284</v>
      </c>
      <c r="AX427" s="4">
        <v>87</v>
      </c>
      <c r="AY427" s="4">
        <v>106</v>
      </c>
    </row>
    <row r="428" spans="1:51">
      <c r="A428" s="3"/>
      <c r="C428" s="11">
        <v>0.23</v>
      </c>
      <c r="D428" s="11">
        <v>0.23</v>
      </c>
      <c r="E428" s="11">
        <v>0.09</v>
      </c>
      <c r="F428" s="11">
        <v>0.22</v>
      </c>
      <c r="G428" s="4" t="s">
        <v>14</v>
      </c>
      <c r="H428" s="11">
        <v>0.25</v>
      </c>
      <c r="I428" s="11">
        <v>0.22</v>
      </c>
      <c r="J428" s="11">
        <v>0.21</v>
      </c>
      <c r="K428" s="11">
        <v>0.24</v>
      </c>
      <c r="L428" s="11">
        <v>0.27</v>
      </c>
      <c r="M428" s="11">
        <v>0.17</v>
      </c>
      <c r="N428" s="11">
        <v>0.27</v>
      </c>
      <c r="O428" s="11">
        <v>0.19</v>
      </c>
      <c r="P428" s="11">
        <v>0.25</v>
      </c>
      <c r="Q428" s="11">
        <v>0.25</v>
      </c>
      <c r="R428" s="11">
        <v>0.22</v>
      </c>
      <c r="S428" s="11">
        <v>0.23</v>
      </c>
      <c r="T428" s="11">
        <v>0.24</v>
      </c>
      <c r="U428" s="11">
        <v>0.26</v>
      </c>
      <c r="V428" s="11">
        <v>0.21</v>
      </c>
      <c r="W428" s="11">
        <v>0.24</v>
      </c>
      <c r="X428" s="11">
        <v>0.23</v>
      </c>
      <c r="Y428" s="11">
        <v>0.23</v>
      </c>
      <c r="Z428" s="11">
        <v>0.2</v>
      </c>
      <c r="AA428" s="11">
        <v>0.22</v>
      </c>
      <c r="AB428" s="11">
        <v>0.24</v>
      </c>
      <c r="AC428" s="11">
        <v>0.22</v>
      </c>
      <c r="AD428" s="11">
        <v>0.28999999999999998</v>
      </c>
      <c r="AE428" s="11">
        <v>0.24</v>
      </c>
      <c r="AF428" s="11">
        <v>0.22</v>
      </c>
      <c r="AG428" s="11">
        <v>0.22</v>
      </c>
      <c r="AH428" s="11">
        <v>0.25</v>
      </c>
      <c r="AI428" s="11">
        <v>0.21</v>
      </c>
      <c r="AJ428" s="11">
        <v>0.22</v>
      </c>
      <c r="AK428" s="11">
        <v>0.24</v>
      </c>
      <c r="AL428" s="11">
        <v>0.23</v>
      </c>
      <c r="AM428" s="11">
        <v>0.26</v>
      </c>
      <c r="AN428" s="11">
        <v>0.35</v>
      </c>
      <c r="AO428" s="11">
        <v>0.23</v>
      </c>
      <c r="AP428" s="11">
        <v>0.14000000000000001</v>
      </c>
      <c r="AQ428" s="11">
        <v>0.23</v>
      </c>
      <c r="AR428" s="11">
        <v>0.23</v>
      </c>
      <c r="AS428" s="11">
        <v>0.24</v>
      </c>
      <c r="AT428" s="11">
        <v>0.23</v>
      </c>
      <c r="AU428" s="11">
        <v>0.15</v>
      </c>
      <c r="AV428" s="11">
        <v>0.28000000000000003</v>
      </c>
      <c r="AW428" s="11">
        <v>0.24</v>
      </c>
      <c r="AX428" s="11">
        <v>0.23</v>
      </c>
      <c r="AY428" s="11">
        <v>0.21</v>
      </c>
    </row>
    <row r="429" spans="1:51">
      <c r="A429" s="3"/>
      <c r="B429" t="s">
        <v>193</v>
      </c>
      <c r="C429" s="4">
        <v>560</v>
      </c>
      <c r="D429" s="4">
        <v>525</v>
      </c>
      <c r="E429" s="4">
        <v>3</v>
      </c>
      <c r="F429" s="4">
        <v>32</v>
      </c>
      <c r="G429" s="4" t="s">
        <v>14</v>
      </c>
      <c r="H429" s="4">
        <v>249</v>
      </c>
      <c r="I429" s="4">
        <v>311</v>
      </c>
      <c r="J429" s="4">
        <v>172</v>
      </c>
      <c r="K429" s="4">
        <v>391</v>
      </c>
      <c r="L429" s="4">
        <v>89</v>
      </c>
      <c r="M429" s="4">
        <v>24</v>
      </c>
      <c r="N429" s="4">
        <v>23</v>
      </c>
      <c r="O429" s="4">
        <v>184</v>
      </c>
      <c r="P429" s="4">
        <v>376</v>
      </c>
      <c r="Q429" s="4">
        <v>241</v>
      </c>
      <c r="R429" s="4">
        <v>319</v>
      </c>
      <c r="S429" s="4">
        <v>331</v>
      </c>
      <c r="T429" s="4">
        <v>220</v>
      </c>
      <c r="U429" s="4">
        <v>60</v>
      </c>
      <c r="V429" s="4">
        <v>81</v>
      </c>
      <c r="W429" s="4">
        <v>224</v>
      </c>
      <c r="X429" s="4">
        <v>196</v>
      </c>
      <c r="Y429" s="4">
        <v>110</v>
      </c>
      <c r="Z429" s="4">
        <v>108</v>
      </c>
      <c r="AA429" s="4">
        <v>69</v>
      </c>
      <c r="AB429" s="4">
        <v>123</v>
      </c>
      <c r="AC429" s="4">
        <v>410</v>
      </c>
      <c r="AD429" s="4">
        <v>26</v>
      </c>
      <c r="AE429" s="4">
        <v>65</v>
      </c>
      <c r="AF429" s="4">
        <v>16</v>
      </c>
      <c r="AG429" s="4">
        <v>194</v>
      </c>
      <c r="AH429" s="4">
        <v>263</v>
      </c>
      <c r="AI429" s="4">
        <v>82</v>
      </c>
      <c r="AJ429" s="4">
        <v>160</v>
      </c>
      <c r="AK429" s="4">
        <v>378</v>
      </c>
      <c r="AL429" s="4">
        <v>191</v>
      </c>
      <c r="AM429" s="4">
        <v>32</v>
      </c>
      <c r="AN429" s="4" t="s">
        <v>14</v>
      </c>
      <c r="AO429" s="4">
        <v>281</v>
      </c>
      <c r="AP429" s="4">
        <v>8</v>
      </c>
      <c r="AQ429" s="4">
        <v>231</v>
      </c>
      <c r="AR429" s="4">
        <v>281</v>
      </c>
      <c r="AS429" s="4">
        <v>30</v>
      </c>
      <c r="AT429" s="4">
        <v>500</v>
      </c>
      <c r="AU429" s="4">
        <v>314</v>
      </c>
      <c r="AV429" s="4">
        <v>247</v>
      </c>
      <c r="AW429" s="4">
        <v>264</v>
      </c>
      <c r="AX429" s="4">
        <v>93</v>
      </c>
      <c r="AY429" s="4">
        <v>130</v>
      </c>
    </row>
    <row r="430" spans="1:51">
      <c r="A430" s="3"/>
      <c r="C430" s="11">
        <v>0.23</v>
      </c>
      <c r="D430" s="11">
        <v>0.24</v>
      </c>
      <c r="E430" s="11">
        <v>0.36</v>
      </c>
      <c r="F430" s="11">
        <v>0.16</v>
      </c>
      <c r="G430" s="4" t="s">
        <v>14</v>
      </c>
      <c r="H430" s="11">
        <v>0.24</v>
      </c>
      <c r="I430" s="11">
        <v>0.23</v>
      </c>
      <c r="J430" s="11">
        <v>0.18</v>
      </c>
      <c r="K430" s="11">
        <v>0.28000000000000003</v>
      </c>
      <c r="L430" s="11">
        <v>0.3</v>
      </c>
      <c r="M430" s="11">
        <v>0.31</v>
      </c>
      <c r="N430" s="11">
        <v>0.16</v>
      </c>
      <c r="O430" s="11">
        <v>0.28000000000000003</v>
      </c>
      <c r="P430" s="11">
        <v>0.22</v>
      </c>
      <c r="Q430" s="11">
        <v>0.24</v>
      </c>
      <c r="R430" s="11">
        <v>0.23</v>
      </c>
      <c r="S430" s="11">
        <v>0.25</v>
      </c>
      <c r="T430" s="11">
        <v>0.21</v>
      </c>
      <c r="U430" s="11">
        <v>0.25</v>
      </c>
      <c r="V430" s="11">
        <v>0.28999999999999998</v>
      </c>
      <c r="W430" s="11">
        <v>0.26</v>
      </c>
      <c r="X430" s="11">
        <v>0.19</v>
      </c>
      <c r="Y430" s="11">
        <v>0.22</v>
      </c>
      <c r="Z430" s="11">
        <v>0.24</v>
      </c>
      <c r="AA430" s="11">
        <v>0.25</v>
      </c>
      <c r="AB430" s="11">
        <v>0.25</v>
      </c>
      <c r="AC430" s="11">
        <v>0.24</v>
      </c>
      <c r="AD430" s="11">
        <v>0.2</v>
      </c>
      <c r="AE430" s="11">
        <v>0.26</v>
      </c>
      <c r="AF430" s="11">
        <v>0.19</v>
      </c>
      <c r="AG430" s="11">
        <v>0.28000000000000003</v>
      </c>
      <c r="AH430" s="11">
        <v>0.24</v>
      </c>
      <c r="AI430" s="11">
        <v>0.16</v>
      </c>
      <c r="AJ430" s="11">
        <v>0.2</v>
      </c>
      <c r="AK430" s="11">
        <v>0.25</v>
      </c>
      <c r="AL430" s="11">
        <v>0.27</v>
      </c>
      <c r="AM430" s="11">
        <v>0.25</v>
      </c>
      <c r="AN430" s="4" t="s">
        <v>14</v>
      </c>
      <c r="AO430" s="11">
        <v>0.21</v>
      </c>
      <c r="AP430" s="11">
        <v>0.28000000000000003</v>
      </c>
      <c r="AQ430" s="11">
        <v>0.2</v>
      </c>
      <c r="AR430" s="11">
        <v>0.27</v>
      </c>
      <c r="AS430" s="11">
        <v>0.27</v>
      </c>
      <c r="AT430" s="11">
        <v>0.23</v>
      </c>
      <c r="AU430" s="11">
        <v>0.34</v>
      </c>
      <c r="AV430" s="11">
        <v>0.17</v>
      </c>
      <c r="AW430" s="11">
        <v>0.22</v>
      </c>
      <c r="AX430" s="11">
        <v>0.24</v>
      </c>
      <c r="AY430" s="11">
        <v>0.25</v>
      </c>
    </row>
    <row r="431" spans="1:51">
      <c r="A431" s="3"/>
      <c r="B431" t="s">
        <v>194</v>
      </c>
      <c r="C431" s="4">
        <v>425</v>
      </c>
      <c r="D431" s="4">
        <v>397</v>
      </c>
      <c r="E431" s="4">
        <v>1</v>
      </c>
      <c r="F431" s="4">
        <v>27</v>
      </c>
      <c r="G431" s="4" t="s">
        <v>14</v>
      </c>
      <c r="H431" s="4">
        <v>182</v>
      </c>
      <c r="I431" s="4">
        <v>242</v>
      </c>
      <c r="J431" s="4">
        <v>116</v>
      </c>
      <c r="K431" s="4">
        <v>337</v>
      </c>
      <c r="L431" s="4">
        <v>44</v>
      </c>
      <c r="M431" s="4">
        <v>13</v>
      </c>
      <c r="N431" s="4">
        <v>28</v>
      </c>
      <c r="O431" s="4">
        <v>187</v>
      </c>
      <c r="P431" s="4">
        <v>237</v>
      </c>
      <c r="Q431" s="4">
        <v>175</v>
      </c>
      <c r="R431" s="4">
        <v>250</v>
      </c>
      <c r="S431" s="4">
        <v>231</v>
      </c>
      <c r="T431" s="4">
        <v>189</v>
      </c>
      <c r="U431" s="4">
        <v>39</v>
      </c>
      <c r="V431" s="4">
        <v>70</v>
      </c>
      <c r="W431" s="4">
        <v>216</v>
      </c>
      <c r="X431" s="4">
        <v>99</v>
      </c>
      <c r="Y431" s="4">
        <v>100</v>
      </c>
      <c r="Z431" s="4">
        <v>98</v>
      </c>
      <c r="AA431" s="4">
        <v>65</v>
      </c>
      <c r="AB431" s="4">
        <v>63</v>
      </c>
      <c r="AC431" s="4">
        <v>325</v>
      </c>
      <c r="AD431" s="4">
        <v>14</v>
      </c>
      <c r="AE431" s="4">
        <v>34</v>
      </c>
      <c r="AF431" s="4">
        <v>13</v>
      </c>
      <c r="AG431" s="4">
        <v>174</v>
      </c>
      <c r="AH431" s="4">
        <v>190</v>
      </c>
      <c r="AI431" s="4">
        <v>39</v>
      </c>
      <c r="AJ431" s="4">
        <v>149</v>
      </c>
      <c r="AK431" s="4">
        <v>248</v>
      </c>
      <c r="AL431" s="4">
        <v>187</v>
      </c>
      <c r="AM431" s="4">
        <v>16</v>
      </c>
      <c r="AN431" s="4">
        <v>7</v>
      </c>
      <c r="AO431" s="4">
        <v>152</v>
      </c>
      <c r="AP431" s="4">
        <v>9</v>
      </c>
      <c r="AQ431" s="4">
        <v>126</v>
      </c>
      <c r="AR431" s="4">
        <v>245</v>
      </c>
      <c r="AS431" s="4">
        <v>25</v>
      </c>
      <c r="AT431" s="4">
        <v>362</v>
      </c>
      <c r="AU431" s="4">
        <v>351</v>
      </c>
      <c r="AV431" s="4">
        <v>74</v>
      </c>
      <c r="AW431" s="4">
        <v>171</v>
      </c>
      <c r="AX431" s="4">
        <v>65</v>
      </c>
      <c r="AY431" s="4">
        <v>124</v>
      </c>
    </row>
    <row r="432" spans="1:51">
      <c r="A432" s="3"/>
      <c r="C432" s="11">
        <v>0.18</v>
      </c>
      <c r="D432" s="11">
        <v>0.18</v>
      </c>
      <c r="E432" s="11">
        <v>0.09</v>
      </c>
      <c r="F432" s="11">
        <v>0.14000000000000001</v>
      </c>
      <c r="G432" s="4" t="s">
        <v>14</v>
      </c>
      <c r="H432" s="11">
        <v>0.18</v>
      </c>
      <c r="I432" s="11">
        <v>0.18</v>
      </c>
      <c r="J432" s="11">
        <v>0.12</v>
      </c>
      <c r="K432" s="11">
        <v>0.24</v>
      </c>
      <c r="L432" s="11">
        <v>0.15</v>
      </c>
      <c r="M432" s="11">
        <v>0.16</v>
      </c>
      <c r="N432" s="11">
        <v>0.19</v>
      </c>
      <c r="O432" s="11">
        <v>0.28000000000000003</v>
      </c>
      <c r="P432" s="11">
        <v>0.14000000000000001</v>
      </c>
      <c r="Q432" s="11">
        <v>0.18</v>
      </c>
      <c r="R432" s="11">
        <v>0.18</v>
      </c>
      <c r="S432" s="11">
        <v>0.17</v>
      </c>
      <c r="T432" s="11">
        <v>0.18</v>
      </c>
      <c r="U432" s="11">
        <v>0.16</v>
      </c>
      <c r="V432" s="11">
        <v>0.25</v>
      </c>
      <c r="W432" s="11">
        <v>0.26</v>
      </c>
      <c r="X432" s="11">
        <v>0.1</v>
      </c>
      <c r="Y432" s="11">
        <v>0.2</v>
      </c>
      <c r="Z432" s="11">
        <v>0.22</v>
      </c>
      <c r="AA432" s="11">
        <v>0.23</v>
      </c>
      <c r="AB432" s="11">
        <v>0.13</v>
      </c>
      <c r="AC432" s="11">
        <v>0.19</v>
      </c>
      <c r="AD432" s="11">
        <v>0.11</v>
      </c>
      <c r="AE432" s="11">
        <v>0.14000000000000001</v>
      </c>
      <c r="AF432" s="11">
        <v>0.15</v>
      </c>
      <c r="AG432" s="11">
        <v>0.25</v>
      </c>
      <c r="AH432" s="11">
        <v>0.17</v>
      </c>
      <c r="AI432" s="11">
        <v>7.0000000000000007E-2</v>
      </c>
      <c r="AJ432" s="11">
        <v>0.19</v>
      </c>
      <c r="AK432" s="11">
        <v>0.17</v>
      </c>
      <c r="AL432" s="11">
        <v>0.27</v>
      </c>
      <c r="AM432" s="11">
        <v>0.12</v>
      </c>
      <c r="AN432" s="11">
        <v>0.41</v>
      </c>
      <c r="AO432" s="11">
        <v>0.12</v>
      </c>
      <c r="AP432" s="11">
        <v>0.31</v>
      </c>
      <c r="AQ432" s="11">
        <v>0.11</v>
      </c>
      <c r="AR432" s="11">
        <v>0.23</v>
      </c>
      <c r="AS432" s="11">
        <v>0.22</v>
      </c>
      <c r="AT432" s="11">
        <v>0.17</v>
      </c>
      <c r="AU432" s="11">
        <v>0.38</v>
      </c>
      <c r="AV432" s="11">
        <v>0.05</v>
      </c>
      <c r="AW432" s="11">
        <v>0.14000000000000001</v>
      </c>
      <c r="AX432" s="11">
        <v>0.17</v>
      </c>
      <c r="AY432" s="11">
        <v>0.24</v>
      </c>
    </row>
    <row r="433" spans="1:51">
      <c r="A433" s="3"/>
      <c r="B433" t="s">
        <v>195</v>
      </c>
      <c r="C433" s="4">
        <v>985</v>
      </c>
      <c r="D433" s="4">
        <v>922</v>
      </c>
      <c r="E433" s="4">
        <v>4</v>
      </c>
      <c r="F433" s="4">
        <v>58</v>
      </c>
      <c r="G433" s="4" t="s">
        <v>14</v>
      </c>
      <c r="H433" s="4">
        <v>431</v>
      </c>
      <c r="I433" s="4">
        <v>553</v>
      </c>
      <c r="J433" s="4">
        <v>288</v>
      </c>
      <c r="K433" s="4">
        <v>728</v>
      </c>
      <c r="L433" s="4">
        <v>133</v>
      </c>
      <c r="M433" s="4">
        <v>37</v>
      </c>
      <c r="N433" s="4">
        <v>51</v>
      </c>
      <c r="O433" s="4">
        <v>372</v>
      </c>
      <c r="P433" s="4">
        <v>613</v>
      </c>
      <c r="Q433" s="4">
        <v>416</v>
      </c>
      <c r="R433" s="4">
        <v>568</v>
      </c>
      <c r="S433" s="4">
        <v>562</v>
      </c>
      <c r="T433" s="4">
        <v>410</v>
      </c>
      <c r="U433" s="4">
        <v>98</v>
      </c>
      <c r="V433" s="4">
        <v>151</v>
      </c>
      <c r="W433" s="4">
        <v>440</v>
      </c>
      <c r="X433" s="4">
        <v>295</v>
      </c>
      <c r="Y433" s="4">
        <v>210</v>
      </c>
      <c r="Z433" s="4">
        <v>206</v>
      </c>
      <c r="AA433" s="4">
        <v>134</v>
      </c>
      <c r="AB433" s="4">
        <v>186</v>
      </c>
      <c r="AC433" s="4">
        <v>736</v>
      </c>
      <c r="AD433" s="4">
        <v>40</v>
      </c>
      <c r="AE433" s="4">
        <v>99</v>
      </c>
      <c r="AF433" s="4">
        <v>29</v>
      </c>
      <c r="AG433" s="4">
        <v>368</v>
      </c>
      <c r="AH433" s="4">
        <v>454</v>
      </c>
      <c r="AI433" s="4">
        <v>121</v>
      </c>
      <c r="AJ433" s="4">
        <v>308</v>
      </c>
      <c r="AK433" s="4">
        <v>626</v>
      </c>
      <c r="AL433" s="4">
        <v>378</v>
      </c>
      <c r="AM433" s="4">
        <v>48</v>
      </c>
      <c r="AN433" s="4">
        <v>7</v>
      </c>
      <c r="AO433" s="4">
        <v>433</v>
      </c>
      <c r="AP433" s="4">
        <v>17</v>
      </c>
      <c r="AQ433" s="4">
        <v>357</v>
      </c>
      <c r="AR433" s="4">
        <v>526</v>
      </c>
      <c r="AS433" s="4">
        <v>55</v>
      </c>
      <c r="AT433" s="4">
        <v>862</v>
      </c>
      <c r="AU433" s="4">
        <v>664</v>
      </c>
      <c r="AV433" s="4">
        <v>320</v>
      </c>
      <c r="AW433" s="4">
        <v>435</v>
      </c>
      <c r="AX433" s="4">
        <v>157</v>
      </c>
      <c r="AY433" s="4">
        <v>255</v>
      </c>
    </row>
    <row r="434" spans="1:51">
      <c r="A434" s="3"/>
      <c r="C434" s="11">
        <v>0.41</v>
      </c>
      <c r="D434" s="11">
        <v>0.42</v>
      </c>
      <c r="E434" s="11">
        <v>0.45</v>
      </c>
      <c r="F434" s="11">
        <v>0.3</v>
      </c>
      <c r="G434" s="4" t="s">
        <v>14</v>
      </c>
      <c r="H434" s="11">
        <v>0.41</v>
      </c>
      <c r="I434" s="11">
        <v>0.41</v>
      </c>
      <c r="J434" s="11">
        <v>0.3</v>
      </c>
      <c r="K434" s="11">
        <v>0.53</v>
      </c>
      <c r="L434" s="11">
        <v>0.44</v>
      </c>
      <c r="M434" s="11">
        <v>0.47</v>
      </c>
      <c r="N434" s="11">
        <v>0.35</v>
      </c>
      <c r="O434" s="11">
        <v>0.56000000000000005</v>
      </c>
      <c r="P434" s="11">
        <v>0.36</v>
      </c>
      <c r="Q434" s="11">
        <v>0.42</v>
      </c>
      <c r="R434" s="11">
        <v>0.4</v>
      </c>
      <c r="S434" s="11">
        <v>0.42</v>
      </c>
      <c r="T434" s="11">
        <v>0.4</v>
      </c>
      <c r="U434" s="11">
        <v>0.42</v>
      </c>
      <c r="V434" s="11">
        <v>0.53</v>
      </c>
      <c r="W434" s="11">
        <v>0.52</v>
      </c>
      <c r="X434" s="11">
        <v>0.28999999999999998</v>
      </c>
      <c r="Y434" s="11">
        <v>0.42</v>
      </c>
      <c r="Z434" s="11">
        <v>0.46</v>
      </c>
      <c r="AA434" s="11">
        <v>0.48</v>
      </c>
      <c r="AB434" s="11">
        <v>0.38</v>
      </c>
      <c r="AC434" s="11">
        <v>0.43</v>
      </c>
      <c r="AD434" s="11">
        <v>0.31</v>
      </c>
      <c r="AE434" s="11">
        <v>0.4</v>
      </c>
      <c r="AF434" s="11">
        <v>0.34</v>
      </c>
      <c r="AG434" s="11">
        <v>0.54</v>
      </c>
      <c r="AH434" s="11">
        <v>0.41</v>
      </c>
      <c r="AI434" s="11">
        <v>0.23</v>
      </c>
      <c r="AJ434" s="11">
        <v>0.39</v>
      </c>
      <c r="AK434" s="11">
        <v>0.42</v>
      </c>
      <c r="AL434" s="11">
        <v>0.54</v>
      </c>
      <c r="AM434" s="11">
        <v>0.37</v>
      </c>
      <c r="AN434" s="11">
        <v>0.41</v>
      </c>
      <c r="AO434" s="11">
        <v>0.33</v>
      </c>
      <c r="AP434" s="11">
        <v>0.57999999999999996</v>
      </c>
      <c r="AQ434" s="11">
        <v>0.31</v>
      </c>
      <c r="AR434" s="11">
        <v>0.5</v>
      </c>
      <c r="AS434" s="11">
        <v>0.49</v>
      </c>
      <c r="AT434" s="11">
        <v>0.4</v>
      </c>
      <c r="AU434" s="11">
        <v>0.73</v>
      </c>
      <c r="AV434" s="11">
        <v>0.22</v>
      </c>
      <c r="AW434" s="11">
        <v>0.36</v>
      </c>
      <c r="AX434" s="11">
        <v>0.41</v>
      </c>
      <c r="AY434" s="11">
        <v>0.5</v>
      </c>
    </row>
    <row r="435" spans="1:51">
      <c r="A435" s="3"/>
    </row>
    <row r="436" spans="1:51">
      <c r="A436" s="3"/>
    </row>
    <row r="437" spans="1:51">
      <c r="A437" s="2" t="s">
        <v>206</v>
      </c>
    </row>
    <row r="438" spans="1:51">
      <c r="A438" s="3"/>
    </row>
    <row r="439" spans="1:51" s="10" customFormat="1" ht="29.25" customHeight="1">
      <c r="A439" s="9"/>
      <c r="C439" s="7" t="s">
        <v>39</v>
      </c>
      <c r="D439" s="14" t="s">
        <v>15</v>
      </c>
      <c r="E439" s="15"/>
      <c r="F439" s="15"/>
      <c r="G439" s="15"/>
      <c r="H439" s="14" t="s">
        <v>16</v>
      </c>
      <c r="I439" s="15"/>
      <c r="J439" s="14" t="s">
        <v>17</v>
      </c>
      <c r="K439" s="15"/>
      <c r="L439" s="15"/>
      <c r="M439" s="15"/>
      <c r="N439" s="15"/>
      <c r="O439" s="14" t="s">
        <v>40</v>
      </c>
      <c r="P439" s="15"/>
      <c r="Q439" s="14" t="s">
        <v>19</v>
      </c>
      <c r="R439" s="15"/>
      <c r="S439" s="14" t="s">
        <v>41</v>
      </c>
      <c r="T439" s="15"/>
      <c r="U439" s="14" t="s">
        <v>42</v>
      </c>
      <c r="V439" s="15"/>
      <c r="W439" s="15"/>
      <c r="X439" s="15"/>
      <c r="Y439" s="14" t="s">
        <v>22</v>
      </c>
      <c r="Z439" s="15"/>
      <c r="AA439" s="15"/>
      <c r="AB439" s="15"/>
      <c r="AC439" s="15"/>
      <c r="AD439" s="15"/>
      <c r="AE439" s="15"/>
      <c r="AF439" s="15"/>
      <c r="AG439" s="14" t="s">
        <v>23</v>
      </c>
      <c r="AH439" s="15"/>
      <c r="AI439" s="15"/>
      <c r="AJ439" s="14" t="s">
        <v>24</v>
      </c>
      <c r="AK439" s="15"/>
      <c r="AL439" s="14" t="s">
        <v>25</v>
      </c>
      <c r="AM439" s="15"/>
      <c r="AN439" s="15"/>
      <c r="AO439" s="15"/>
      <c r="AP439" s="15"/>
      <c r="AQ439" s="15"/>
      <c r="AR439" s="15"/>
      <c r="AS439" s="14" t="s">
        <v>26</v>
      </c>
      <c r="AT439" s="15"/>
      <c r="AU439" s="14" t="s">
        <v>43</v>
      </c>
      <c r="AV439" s="15"/>
      <c r="AW439" s="14" t="s">
        <v>44</v>
      </c>
      <c r="AX439" s="15"/>
      <c r="AY439" s="15"/>
    </row>
    <row r="440" spans="1:51" s="7" customFormat="1" ht="32.25" customHeight="1">
      <c r="A440" s="6"/>
      <c r="D440" s="8" t="s">
        <v>45</v>
      </c>
      <c r="E440" s="8" t="s">
        <v>46</v>
      </c>
      <c r="F440" s="8" t="s">
        <v>47</v>
      </c>
      <c r="G440" s="8" t="s">
        <v>48</v>
      </c>
      <c r="H440" s="8" t="s">
        <v>49</v>
      </c>
      <c r="I440" s="8" t="s">
        <v>50</v>
      </c>
      <c r="J440" s="8" t="s">
        <v>51</v>
      </c>
      <c r="K440" s="8" t="s">
        <v>52</v>
      </c>
      <c r="L440" s="8" t="s">
        <v>53</v>
      </c>
      <c r="M440" s="8" t="s">
        <v>54</v>
      </c>
      <c r="N440" s="8" t="s">
        <v>55</v>
      </c>
      <c r="O440" s="8" t="s">
        <v>56</v>
      </c>
      <c r="P440" s="8" t="s">
        <v>57</v>
      </c>
      <c r="Q440" s="8" t="s">
        <v>56</v>
      </c>
      <c r="R440" s="8" t="s">
        <v>57</v>
      </c>
      <c r="S440" s="8" t="s">
        <v>56</v>
      </c>
      <c r="T440" s="8" t="s">
        <v>57</v>
      </c>
      <c r="U440" s="8" t="s">
        <v>58</v>
      </c>
      <c r="V440" s="8" t="s">
        <v>59</v>
      </c>
      <c r="W440" s="8" t="s">
        <v>60</v>
      </c>
      <c r="X440" s="8" t="s">
        <v>61</v>
      </c>
      <c r="Y440" s="8" t="s">
        <v>62</v>
      </c>
      <c r="Z440" s="8" t="s">
        <v>63</v>
      </c>
      <c r="AA440" s="8" t="s">
        <v>64</v>
      </c>
      <c r="AB440" s="8" t="s">
        <v>65</v>
      </c>
      <c r="AC440" s="8" t="s">
        <v>66</v>
      </c>
      <c r="AD440" s="8" t="s">
        <v>67</v>
      </c>
      <c r="AE440" s="8" t="s">
        <v>68</v>
      </c>
      <c r="AF440" s="8" t="s">
        <v>69</v>
      </c>
      <c r="AG440" s="8" t="s">
        <v>70</v>
      </c>
      <c r="AH440" s="8" t="s">
        <v>71</v>
      </c>
      <c r="AI440" s="8" t="s">
        <v>72</v>
      </c>
      <c r="AJ440" s="8" t="s">
        <v>73</v>
      </c>
      <c r="AK440" s="8" t="s">
        <v>74</v>
      </c>
      <c r="AL440" s="8" t="s">
        <v>75</v>
      </c>
      <c r="AM440" s="8" t="s">
        <v>76</v>
      </c>
      <c r="AN440" s="8" t="s">
        <v>77</v>
      </c>
      <c r="AO440" s="8" t="s">
        <v>78</v>
      </c>
      <c r="AP440" s="8" t="s">
        <v>79</v>
      </c>
      <c r="AQ440" s="8" t="s">
        <v>80</v>
      </c>
      <c r="AR440" s="8" t="s">
        <v>81</v>
      </c>
      <c r="AS440" s="8" t="s">
        <v>82</v>
      </c>
      <c r="AT440" s="8" t="s">
        <v>57</v>
      </c>
      <c r="AU440" s="8" t="s">
        <v>56</v>
      </c>
      <c r="AV440" s="8" t="s">
        <v>57</v>
      </c>
      <c r="AW440" s="8" t="s">
        <v>83</v>
      </c>
      <c r="AX440" s="8" t="s">
        <v>84</v>
      </c>
      <c r="AY440" s="8" t="s">
        <v>85</v>
      </c>
    </row>
    <row r="441" spans="1:51">
      <c r="A441" s="3" t="s">
        <v>86</v>
      </c>
      <c r="C441" s="4">
        <v>2393</v>
      </c>
      <c r="D441" s="4">
        <v>2189</v>
      </c>
      <c r="E441" s="4">
        <v>9</v>
      </c>
      <c r="F441" s="4">
        <v>196</v>
      </c>
      <c r="G441" s="4" t="s">
        <v>14</v>
      </c>
      <c r="H441" s="4">
        <v>1040</v>
      </c>
      <c r="I441" s="4">
        <v>1353</v>
      </c>
      <c r="J441" s="4">
        <v>967</v>
      </c>
      <c r="K441" s="4">
        <v>1379</v>
      </c>
      <c r="L441" s="4">
        <v>302</v>
      </c>
      <c r="M441" s="4">
        <v>77</v>
      </c>
      <c r="N441" s="4">
        <v>146</v>
      </c>
      <c r="O441" s="4">
        <v>668</v>
      </c>
      <c r="P441" s="4">
        <v>1725</v>
      </c>
      <c r="Q441" s="4">
        <v>987</v>
      </c>
      <c r="R441" s="4">
        <v>1406</v>
      </c>
      <c r="S441" s="4">
        <v>1332</v>
      </c>
      <c r="T441" s="4">
        <v>1030</v>
      </c>
      <c r="U441" s="4">
        <v>236</v>
      </c>
      <c r="V441" s="4">
        <v>283</v>
      </c>
      <c r="W441" s="4">
        <v>847</v>
      </c>
      <c r="X441" s="4">
        <v>1023</v>
      </c>
      <c r="Y441" s="4">
        <v>500</v>
      </c>
      <c r="Z441" s="4">
        <v>446</v>
      </c>
      <c r="AA441" s="4">
        <v>281</v>
      </c>
      <c r="AB441" s="4">
        <v>492</v>
      </c>
      <c r="AC441" s="4">
        <v>1720</v>
      </c>
      <c r="AD441" s="4">
        <v>132</v>
      </c>
      <c r="AE441" s="4">
        <v>249</v>
      </c>
      <c r="AF441" s="4">
        <v>85</v>
      </c>
      <c r="AG441" s="4">
        <v>687</v>
      </c>
      <c r="AH441" s="4">
        <v>1104</v>
      </c>
      <c r="AI441" s="4">
        <v>520</v>
      </c>
      <c r="AJ441" s="4">
        <v>795</v>
      </c>
      <c r="AK441" s="4">
        <v>1493</v>
      </c>
      <c r="AL441" s="4">
        <v>703</v>
      </c>
      <c r="AM441" s="4">
        <v>131</v>
      </c>
      <c r="AN441" s="4">
        <v>17</v>
      </c>
      <c r="AO441" s="4">
        <v>1307</v>
      </c>
      <c r="AP441" s="4">
        <v>28</v>
      </c>
      <c r="AQ441" s="4">
        <v>1136</v>
      </c>
      <c r="AR441" s="4">
        <v>1050</v>
      </c>
      <c r="AS441" s="4">
        <v>114</v>
      </c>
      <c r="AT441" s="4">
        <v>2136</v>
      </c>
      <c r="AU441" s="4">
        <v>916</v>
      </c>
      <c r="AV441" s="4">
        <v>1477</v>
      </c>
      <c r="AW441" s="4">
        <v>1191</v>
      </c>
      <c r="AX441" s="4">
        <v>386</v>
      </c>
      <c r="AY441" s="4">
        <v>513</v>
      </c>
    </row>
    <row r="442" spans="1:51">
      <c r="A442" s="3"/>
    </row>
    <row r="443" spans="1:51">
      <c r="A443" s="3" t="s">
        <v>207</v>
      </c>
      <c r="B443" t="s">
        <v>191</v>
      </c>
      <c r="C443" s="4">
        <v>1282</v>
      </c>
      <c r="D443" s="4">
        <v>1140</v>
      </c>
      <c r="E443" s="4">
        <v>6</v>
      </c>
      <c r="F443" s="4">
        <v>136</v>
      </c>
      <c r="G443" s="4" t="s">
        <v>14</v>
      </c>
      <c r="H443" s="4">
        <v>543</v>
      </c>
      <c r="I443" s="4">
        <v>739</v>
      </c>
      <c r="J443" s="4">
        <v>614</v>
      </c>
      <c r="K443" s="4">
        <v>645</v>
      </c>
      <c r="L443" s="4">
        <v>102</v>
      </c>
      <c r="M443" s="4">
        <v>39</v>
      </c>
      <c r="N443" s="4">
        <v>79</v>
      </c>
      <c r="O443" s="4">
        <v>268</v>
      </c>
      <c r="P443" s="4">
        <v>1013</v>
      </c>
      <c r="Q443" s="4">
        <v>501</v>
      </c>
      <c r="R443" s="4">
        <v>781</v>
      </c>
      <c r="S443" s="4">
        <v>731</v>
      </c>
      <c r="T443" s="4">
        <v>533</v>
      </c>
      <c r="U443" s="4">
        <v>140</v>
      </c>
      <c r="V443" s="4">
        <v>130</v>
      </c>
      <c r="W443" s="4">
        <v>342</v>
      </c>
      <c r="X443" s="4">
        <v>667</v>
      </c>
      <c r="Y443" s="4">
        <v>252</v>
      </c>
      <c r="Z443" s="4">
        <v>233</v>
      </c>
      <c r="AA443" s="4">
        <v>115</v>
      </c>
      <c r="AB443" s="4">
        <v>290</v>
      </c>
      <c r="AC443" s="4">
        <v>889</v>
      </c>
      <c r="AD443" s="4">
        <v>84</v>
      </c>
      <c r="AE443" s="4">
        <v>137</v>
      </c>
      <c r="AF443" s="4">
        <v>56</v>
      </c>
      <c r="AG443" s="4">
        <v>296</v>
      </c>
      <c r="AH443" s="4">
        <v>571</v>
      </c>
      <c r="AI443" s="4">
        <v>374</v>
      </c>
      <c r="AJ443" s="4">
        <v>459</v>
      </c>
      <c r="AK443" s="4">
        <v>768</v>
      </c>
      <c r="AL443" s="4">
        <v>275</v>
      </c>
      <c r="AM443" s="4">
        <v>87</v>
      </c>
      <c r="AN443" s="4">
        <v>5</v>
      </c>
      <c r="AO443" s="4">
        <v>809</v>
      </c>
      <c r="AP443" s="4">
        <v>7</v>
      </c>
      <c r="AQ443" s="4">
        <v>714</v>
      </c>
      <c r="AR443" s="4">
        <v>469</v>
      </c>
      <c r="AS443" s="4">
        <v>46</v>
      </c>
      <c r="AT443" s="4">
        <v>1169</v>
      </c>
      <c r="AU443" s="4">
        <v>282</v>
      </c>
      <c r="AV443" s="4">
        <v>999</v>
      </c>
      <c r="AW443" s="4">
        <v>680</v>
      </c>
      <c r="AX443" s="4">
        <v>216</v>
      </c>
      <c r="AY443" s="4">
        <v>229</v>
      </c>
    </row>
    <row r="444" spans="1:51">
      <c r="A444" s="3"/>
      <c r="C444" s="11">
        <v>0.54</v>
      </c>
      <c r="D444" s="11">
        <v>0.52</v>
      </c>
      <c r="E444" s="11">
        <v>0.73</v>
      </c>
      <c r="F444" s="11">
        <v>0.69</v>
      </c>
      <c r="G444" s="4" t="s">
        <v>14</v>
      </c>
      <c r="H444" s="11">
        <v>0.52</v>
      </c>
      <c r="I444" s="11">
        <v>0.55000000000000004</v>
      </c>
      <c r="J444" s="11">
        <v>0.63</v>
      </c>
      <c r="K444" s="11">
        <v>0.47</v>
      </c>
      <c r="L444" s="11">
        <v>0.34</v>
      </c>
      <c r="M444" s="11">
        <v>0.5</v>
      </c>
      <c r="N444" s="11">
        <v>0.54</v>
      </c>
      <c r="O444" s="11">
        <v>0.4</v>
      </c>
      <c r="P444" s="11">
        <v>0.59</v>
      </c>
      <c r="Q444" s="11">
        <v>0.51</v>
      </c>
      <c r="R444" s="11">
        <v>0.56000000000000005</v>
      </c>
      <c r="S444" s="11">
        <v>0.55000000000000004</v>
      </c>
      <c r="T444" s="11">
        <v>0.52</v>
      </c>
      <c r="U444" s="11">
        <v>0.59</v>
      </c>
      <c r="V444" s="11">
        <v>0.46</v>
      </c>
      <c r="W444" s="11">
        <v>0.4</v>
      </c>
      <c r="X444" s="11">
        <v>0.65</v>
      </c>
      <c r="Y444" s="11">
        <v>0.5</v>
      </c>
      <c r="Z444" s="11">
        <v>0.52</v>
      </c>
      <c r="AA444" s="11">
        <v>0.41</v>
      </c>
      <c r="AB444" s="11">
        <v>0.59</v>
      </c>
      <c r="AC444" s="11">
        <v>0.52</v>
      </c>
      <c r="AD444" s="11">
        <v>0.64</v>
      </c>
      <c r="AE444" s="11">
        <v>0.55000000000000004</v>
      </c>
      <c r="AF444" s="11">
        <v>0.66</v>
      </c>
      <c r="AG444" s="11">
        <v>0.43</v>
      </c>
      <c r="AH444" s="11">
        <v>0.52</v>
      </c>
      <c r="AI444" s="11">
        <v>0.72</v>
      </c>
      <c r="AJ444" s="11">
        <v>0.57999999999999996</v>
      </c>
      <c r="AK444" s="11">
        <v>0.51</v>
      </c>
      <c r="AL444" s="11">
        <v>0.39</v>
      </c>
      <c r="AM444" s="11">
        <v>0.66</v>
      </c>
      <c r="AN444" s="11">
        <v>0.3</v>
      </c>
      <c r="AO444" s="11">
        <v>0.62</v>
      </c>
      <c r="AP444" s="11">
        <v>0.24</v>
      </c>
      <c r="AQ444" s="11">
        <v>0.63</v>
      </c>
      <c r="AR444" s="11">
        <v>0.45</v>
      </c>
      <c r="AS444" s="11">
        <v>0.4</v>
      </c>
      <c r="AT444" s="11">
        <v>0.55000000000000004</v>
      </c>
      <c r="AU444" s="11">
        <v>0.31</v>
      </c>
      <c r="AV444" s="11">
        <v>0.68</v>
      </c>
      <c r="AW444" s="11">
        <v>0.56999999999999995</v>
      </c>
      <c r="AX444" s="11">
        <v>0.56000000000000005</v>
      </c>
      <c r="AY444" s="11">
        <v>0.45</v>
      </c>
    </row>
    <row r="445" spans="1:51">
      <c r="A445" s="3"/>
      <c r="B445" t="s">
        <v>192</v>
      </c>
      <c r="C445" s="4">
        <v>411</v>
      </c>
      <c r="D445" s="4">
        <v>370</v>
      </c>
      <c r="E445" s="4" t="s">
        <v>14</v>
      </c>
      <c r="F445" s="4">
        <v>41</v>
      </c>
      <c r="G445" s="4" t="s">
        <v>14</v>
      </c>
      <c r="H445" s="4">
        <v>180</v>
      </c>
      <c r="I445" s="4">
        <v>231</v>
      </c>
      <c r="J445" s="4">
        <v>139</v>
      </c>
      <c r="K445" s="4">
        <v>251</v>
      </c>
      <c r="L445" s="4">
        <v>65</v>
      </c>
      <c r="M445" s="4">
        <v>13</v>
      </c>
      <c r="N445" s="4">
        <v>23</v>
      </c>
      <c r="O445" s="4">
        <v>124</v>
      </c>
      <c r="P445" s="4">
        <v>287</v>
      </c>
      <c r="Q445" s="4">
        <v>167</v>
      </c>
      <c r="R445" s="4">
        <v>244</v>
      </c>
      <c r="S445" s="4">
        <v>218</v>
      </c>
      <c r="T445" s="4">
        <v>187</v>
      </c>
      <c r="U445" s="4">
        <v>35</v>
      </c>
      <c r="V445" s="4">
        <v>66</v>
      </c>
      <c r="W445" s="4">
        <v>157</v>
      </c>
      <c r="X445" s="4">
        <v>151</v>
      </c>
      <c r="Y445" s="4">
        <v>94</v>
      </c>
      <c r="Z445" s="4">
        <v>71</v>
      </c>
      <c r="AA445" s="4">
        <v>54</v>
      </c>
      <c r="AB445" s="4">
        <v>92</v>
      </c>
      <c r="AC445" s="4">
        <v>311</v>
      </c>
      <c r="AD445" s="4">
        <v>18</v>
      </c>
      <c r="AE445" s="4">
        <v>37</v>
      </c>
      <c r="AF445" s="4">
        <v>15</v>
      </c>
      <c r="AG445" s="4">
        <v>134</v>
      </c>
      <c r="AH445" s="4">
        <v>195</v>
      </c>
      <c r="AI445" s="4">
        <v>70</v>
      </c>
      <c r="AJ445" s="4">
        <v>129</v>
      </c>
      <c r="AK445" s="4">
        <v>269</v>
      </c>
      <c r="AL445" s="4">
        <v>142</v>
      </c>
      <c r="AM445" s="4">
        <v>26</v>
      </c>
      <c r="AN445" s="4">
        <v>5</v>
      </c>
      <c r="AO445" s="4">
        <v>200</v>
      </c>
      <c r="AP445" s="4">
        <v>9</v>
      </c>
      <c r="AQ445" s="4">
        <v>165</v>
      </c>
      <c r="AR445" s="4">
        <v>216</v>
      </c>
      <c r="AS445" s="4">
        <v>26</v>
      </c>
      <c r="AT445" s="4">
        <v>369</v>
      </c>
      <c r="AU445" s="4">
        <v>166</v>
      </c>
      <c r="AV445" s="4">
        <v>245</v>
      </c>
      <c r="AW445" s="4">
        <v>208</v>
      </c>
      <c r="AX445" s="4">
        <v>56</v>
      </c>
      <c r="AY445" s="4">
        <v>100</v>
      </c>
    </row>
    <row r="446" spans="1:51">
      <c r="A446" s="3"/>
      <c r="C446" s="11">
        <v>0.17</v>
      </c>
      <c r="D446" s="11">
        <v>0.17</v>
      </c>
      <c r="E446" s="4" t="s">
        <v>14</v>
      </c>
      <c r="F446" s="11">
        <v>0.21</v>
      </c>
      <c r="G446" s="4" t="s">
        <v>14</v>
      </c>
      <c r="H446" s="11">
        <v>0.17</v>
      </c>
      <c r="I446" s="11">
        <v>0.17</v>
      </c>
      <c r="J446" s="11">
        <v>0.14000000000000001</v>
      </c>
      <c r="K446" s="11">
        <v>0.18</v>
      </c>
      <c r="L446" s="11">
        <v>0.21</v>
      </c>
      <c r="M446" s="11">
        <v>0.16</v>
      </c>
      <c r="N446" s="11">
        <v>0.16</v>
      </c>
      <c r="O446" s="11">
        <v>0.18</v>
      </c>
      <c r="P446" s="11">
        <v>0.17</v>
      </c>
      <c r="Q446" s="11">
        <v>0.17</v>
      </c>
      <c r="R446" s="11">
        <v>0.17</v>
      </c>
      <c r="S446" s="11">
        <v>0.16</v>
      </c>
      <c r="T446" s="11">
        <v>0.18</v>
      </c>
      <c r="U446" s="11">
        <v>0.15</v>
      </c>
      <c r="V446" s="11">
        <v>0.23</v>
      </c>
      <c r="W446" s="11">
        <v>0.19</v>
      </c>
      <c r="X446" s="11">
        <v>0.15</v>
      </c>
      <c r="Y446" s="11">
        <v>0.19</v>
      </c>
      <c r="Z446" s="11">
        <v>0.16</v>
      </c>
      <c r="AA446" s="11">
        <v>0.19</v>
      </c>
      <c r="AB446" s="11">
        <v>0.19</v>
      </c>
      <c r="AC446" s="11">
        <v>0.18</v>
      </c>
      <c r="AD446" s="11">
        <v>0.13</v>
      </c>
      <c r="AE446" s="11">
        <v>0.15</v>
      </c>
      <c r="AF446" s="11">
        <v>0.18</v>
      </c>
      <c r="AG446" s="11">
        <v>0.2</v>
      </c>
      <c r="AH446" s="11">
        <v>0.18</v>
      </c>
      <c r="AI446" s="11">
        <v>0.14000000000000001</v>
      </c>
      <c r="AJ446" s="11">
        <v>0.16</v>
      </c>
      <c r="AK446" s="11">
        <v>0.18</v>
      </c>
      <c r="AL446" s="11">
        <v>0.2</v>
      </c>
      <c r="AM446" s="11">
        <v>0.2</v>
      </c>
      <c r="AN446" s="11">
        <v>0.28999999999999998</v>
      </c>
      <c r="AO446" s="11">
        <v>0.15</v>
      </c>
      <c r="AP446" s="11">
        <v>0.32</v>
      </c>
      <c r="AQ446" s="11">
        <v>0.15</v>
      </c>
      <c r="AR446" s="11">
        <v>0.21</v>
      </c>
      <c r="AS446" s="11">
        <v>0.23</v>
      </c>
      <c r="AT446" s="11">
        <v>0.17</v>
      </c>
      <c r="AU446" s="11">
        <v>0.18</v>
      </c>
      <c r="AV446" s="11">
        <v>0.17</v>
      </c>
      <c r="AW446" s="11">
        <v>0.18</v>
      </c>
      <c r="AX446" s="11">
        <v>0.15</v>
      </c>
      <c r="AY446" s="11">
        <v>0.2</v>
      </c>
    </row>
    <row r="447" spans="1:51">
      <c r="A447" s="3"/>
      <c r="B447" t="s">
        <v>193</v>
      </c>
      <c r="C447" s="4">
        <v>378</v>
      </c>
      <c r="D447" s="4">
        <v>370</v>
      </c>
      <c r="E447" s="4">
        <v>2</v>
      </c>
      <c r="F447" s="4">
        <v>7</v>
      </c>
      <c r="G447" s="4" t="s">
        <v>14</v>
      </c>
      <c r="H447" s="4">
        <v>168</v>
      </c>
      <c r="I447" s="4">
        <v>211</v>
      </c>
      <c r="J447" s="4">
        <v>123</v>
      </c>
      <c r="K447" s="4">
        <v>241</v>
      </c>
      <c r="L447" s="4">
        <v>83</v>
      </c>
      <c r="M447" s="4">
        <v>15</v>
      </c>
      <c r="N447" s="4">
        <v>23</v>
      </c>
      <c r="O447" s="4">
        <v>136</v>
      </c>
      <c r="P447" s="4">
        <v>242</v>
      </c>
      <c r="Q447" s="4">
        <v>169</v>
      </c>
      <c r="R447" s="4">
        <v>209</v>
      </c>
      <c r="S447" s="4">
        <v>203</v>
      </c>
      <c r="T447" s="4">
        <v>172</v>
      </c>
      <c r="U447" s="4">
        <v>33</v>
      </c>
      <c r="V447" s="4">
        <v>39</v>
      </c>
      <c r="W447" s="4">
        <v>169</v>
      </c>
      <c r="X447" s="4">
        <v>137</v>
      </c>
      <c r="Y447" s="4">
        <v>83</v>
      </c>
      <c r="Z447" s="4">
        <v>72</v>
      </c>
      <c r="AA447" s="4">
        <v>50</v>
      </c>
      <c r="AB447" s="4">
        <v>70</v>
      </c>
      <c r="AC447" s="4">
        <v>276</v>
      </c>
      <c r="AD447" s="4">
        <v>16</v>
      </c>
      <c r="AE447" s="4">
        <v>47</v>
      </c>
      <c r="AF447" s="4">
        <v>8</v>
      </c>
      <c r="AG447" s="4">
        <v>115</v>
      </c>
      <c r="AH447" s="4">
        <v>197</v>
      </c>
      <c r="AI447" s="4">
        <v>51</v>
      </c>
      <c r="AJ447" s="4">
        <v>102</v>
      </c>
      <c r="AK447" s="4">
        <v>256</v>
      </c>
      <c r="AL447" s="4">
        <v>140</v>
      </c>
      <c r="AM447" s="4">
        <v>10</v>
      </c>
      <c r="AN447" s="4">
        <v>2</v>
      </c>
      <c r="AO447" s="4">
        <v>190</v>
      </c>
      <c r="AP447" s="4">
        <v>6</v>
      </c>
      <c r="AQ447" s="4">
        <v>159</v>
      </c>
      <c r="AR447" s="4">
        <v>189</v>
      </c>
      <c r="AS447" s="4">
        <v>19</v>
      </c>
      <c r="AT447" s="4">
        <v>332</v>
      </c>
      <c r="AU447" s="4">
        <v>220</v>
      </c>
      <c r="AV447" s="4">
        <v>158</v>
      </c>
      <c r="AW447" s="4">
        <v>178</v>
      </c>
      <c r="AX447" s="4">
        <v>63</v>
      </c>
      <c r="AY447" s="4">
        <v>84</v>
      </c>
    </row>
    <row r="448" spans="1:51">
      <c r="A448" s="3"/>
      <c r="C448" s="11">
        <v>0.16</v>
      </c>
      <c r="D448" s="11">
        <v>0.17</v>
      </c>
      <c r="E448" s="11">
        <v>0.18</v>
      </c>
      <c r="F448" s="11">
        <v>0.04</v>
      </c>
      <c r="G448" s="4" t="s">
        <v>14</v>
      </c>
      <c r="H448" s="11">
        <v>0.16</v>
      </c>
      <c r="I448" s="11">
        <v>0.16</v>
      </c>
      <c r="J448" s="11">
        <v>0.13</v>
      </c>
      <c r="K448" s="11">
        <v>0.17</v>
      </c>
      <c r="L448" s="11">
        <v>0.28000000000000003</v>
      </c>
      <c r="M448" s="11">
        <v>0.2</v>
      </c>
      <c r="N448" s="11">
        <v>0.16</v>
      </c>
      <c r="O448" s="11">
        <v>0.2</v>
      </c>
      <c r="P448" s="11">
        <v>0.14000000000000001</v>
      </c>
      <c r="Q448" s="11">
        <v>0.17</v>
      </c>
      <c r="R448" s="11">
        <v>0.15</v>
      </c>
      <c r="S448" s="11">
        <v>0.15</v>
      </c>
      <c r="T448" s="11">
        <v>0.17</v>
      </c>
      <c r="U448" s="11">
        <v>0.14000000000000001</v>
      </c>
      <c r="V448" s="11">
        <v>0.14000000000000001</v>
      </c>
      <c r="W448" s="11">
        <v>0.2</v>
      </c>
      <c r="X448" s="11">
        <v>0.13</v>
      </c>
      <c r="Y448" s="11">
        <v>0.17</v>
      </c>
      <c r="Z448" s="11">
        <v>0.16</v>
      </c>
      <c r="AA448" s="11">
        <v>0.18</v>
      </c>
      <c r="AB448" s="11">
        <v>0.14000000000000001</v>
      </c>
      <c r="AC448" s="11">
        <v>0.16</v>
      </c>
      <c r="AD448" s="11">
        <v>0.12</v>
      </c>
      <c r="AE448" s="11">
        <v>0.19</v>
      </c>
      <c r="AF448" s="11">
        <v>0.09</v>
      </c>
      <c r="AG448" s="11">
        <v>0.17</v>
      </c>
      <c r="AH448" s="11">
        <v>0.18</v>
      </c>
      <c r="AI448" s="11">
        <v>0.1</v>
      </c>
      <c r="AJ448" s="11">
        <v>0.13</v>
      </c>
      <c r="AK448" s="11">
        <v>0.17</v>
      </c>
      <c r="AL448" s="11">
        <v>0.2</v>
      </c>
      <c r="AM448" s="11">
        <v>7.0000000000000007E-2</v>
      </c>
      <c r="AN448" s="11">
        <v>0.12</v>
      </c>
      <c r="AO448" s="11">
        <v>0.15</v>
      </c>
      <c r="AP448" s="11">
        <v>0.2</v>
      </c>
      <c r="AQ448" s="11">
        <v>0.14000000000000001</v>
      </c>
      <c r="AR448" s="11">
        <v>0.18</v>
      </c>
      <c r="AS448" s="11">
        <v>0.17</v>
      </c>
      <c r="AT448" s="11">
        <v>0.16</v>
      </c>
      <c r="AU448" s="11">
        <v>0.24</v>
      </c>
      <c r="AV448" s="11">
        <v>0.11</v>
      </c>
      <c r="AW448" s="11">
        <v>0.15</v>
      </c>
      <c r="AX448" s="11">
        <v>0.16</v>
      </c>
      <c r="AY448" s="11">
        <v>0.16</v>
      </c>
    </row>
    <row r="449" spans="1:51">
      <c r="A449" s="3"/>
      <c r="B449" t="s">
        <v>194</v>
      </c>
      <c r="C449" s="4">
        <v>322</v>
      </c>
      <c r="D449" s="4">
        <v>309</v>
      </c>
      <c r="E449" s="4">
        <v>1</v>
      </c>
      <c r="F449" s="4">
        <v>12</v>
      </c>
      <c r="G449" s="4" t="s">
        <v>14</v>
      </c>
      <c r="H449" s="4">
        <v>150</v>
      </c>
      <c r="I449" s="4">
        <v>172</v>
      </c>
      <c r="J449" s="4">
        <v>91</v>
      </c>
      <c r="K449" s="4">
        <v>242</v>
      </c>
      <c r="L449" s="4">
        <v>52</v>
      </c>
      <c r="M449" s="4">
        <v>11</v>
      </c>
      <c r="N449" s="4">
        <v>20</v>
      </c>
      <c r="O449" s="4">
        <v>140</v>
      </c>
      <c r="P449" s="4">
        <v>182</v>
      </c>
      <c r="Q449" s="4">
        <v>151</v>
      </c>
      <c r="R449" s="4">
        <v>172</v>
      </c>
      <c r="S449" s="4">
        <v>180</v>
      </c>
      <c r="T449" s="4">
        <v>139</v>
      </c>
      <c r="U449" s="4">
        <v>28</v>
      </c>
      <c r="V449" s="4">
        <v>48</v>
      </c>
      <c r="W449" s="4">
        <v>179</v>
      </c>
      <c r="X449" s="4">
        <v>68</v>
      </c>
      <c r="Y449" s="4">
        <v>71</v>
      </c>
      <c r="Z449" s="4">
        <v>70</v>
      </c>
      <c r="AA449" s="4">
        <v>62</v>
      </c>
      <c r="AB449" s="4">
        <v>40</v>
      </c>
      <c r="AC449" s="4">
        <v>243</v>
      </c>
      <c r="AD449" s="4">
        <v>13</v>
      </c>
      <c r="AE449" s="4">
        <v>28</v>
      </c>
      <c r="AF449" s="4">
        <v>6</v>
      </c>
      <c r="AG449" s="4">
        <v>142</v>
      </c>
      <c r="AH449" s="4">
        <v>141</v>
      </c>
      <c r="AI449" s="4">
        <v>25</v>
      </c>
      <c r="AJ449" s="4">
        <v>104</v>
      </c>
      <c r="AK449" s="4">
        <v>199</v>
      </c>
      <c r="AL449" s="4">
        <v>145</v>
      </c>
      <c r="AM449" s="4">
        <v>9</v>
      </c>
      <c r="AN449" s="4">
        <v>5</v>
      </c>
      <c r="AO449" s="4">
        <v>108</v>
      </c>
      <c r="AP449" s="4">
        <v>7</v>
      </c>
      <c r="AQ449" s="4">
        <v>97</v>
      </c>
      <c r="AR449" s="4">
        <v>177</v>
      </c>
      <c r="AS449" s="4">
        <v>22</v>
      </c>
      <c r="AT449" s="4">
        <v>266</v>
      </c>
      <c r="AU449" s="4">
        <v>248</v>
      </c>
      <c r="AV449" s="4">
        <v>74</v>
      </c>
      <c r="AW449" s="4">
        <v>125</v>
      </c>
      <c r="AX449" s="4">
        <v>50</v>
      </c>
      <c r="AY449" s="4">
        <v>100</v>
      </c>
    </row>
    <row r="450" spans="1:51">
      <c r="A450" s="3"/>
      <c r="C450" s="11">
        <v>0.13</v>
      </c>
      <c r="D450" s="11">
        <v>0.14000000000000001</v>
      </c>
      <c r="E450" s="11">
        <v>0.09</v>
      </c>
      <c r="F450" s="11">
        <v>0.06</v>
      </c>
      <c r="G450" s="4" t="s">
        <v>14</v>
      </c>
      <c r="H450" s="11">
        <v>0.14000000000000001</v>
      </c>
      <c r="I450" s="11">
        <v>0.13</v>
      </c>
      <c r="J450" s="11">
        <v>0.09</v>
      </c>
      <c r="K450" s="11">
        <v>0.18</v>
      </c>
      <c r="L450" s="11">
        <v>0.17</v>
      </c>
      <c r="M450" s="11">
        <v>0.14000000000000001</v>
      </c>
      <c r="N450" s="11">
        <v>0.14000000000000001</v>
      </c>
      <c r="O450" s="11">
        <v>0.21</v>
      </c>
      <c r="P450" s="11">
        <v>0.11</v>
      </c>
      <c r="Q450" s="11">
        <v>0.15</v>
      </c>
      <c r="R450" s="11">
        <v>0.12</v>
      </c>
      <c r="S450" s="11">
        <v>0.13</v>
      </c>
      <c r="T450" s="11">
        <v>0.13</v>
      </c>
      <c r="U450" s="11">
        <v>0.12</v>
      </c>
      <c r="V450" s="11">
        <v>0.17</v>
      </c>
      <c r="W450" s="11">
        <v>0.21</v>
      </c>
      <c r="X450" s="11">
        <v>7.0000000000000007E-2</v>
      </c>
      <c r="Y450" s="11">
        <v>0.14000000000000001</v>
      </c>
      <c r="Z450" s="11">
        <v>0.16</v>
      </c>
      <c r="AA450" s="11">
        <v>0.22</v>
      </c>
      <c r="AB450" s="11">
        <v>0.08</v>
      </c>
      <c r="AC450" s="11">
        <v>0.14000000000000001</v>
      </c>
      <c r="AD450" s="11">
        <v>0.1</v>
      </c>
      <c r="AE450" s="11">
        <v>0.11</v>
      </c>
      <c r="AF450" s="11">
        <v>7.0000000000000007E-2</v>
      </c>
      <c r="AG450" s="11">
        <v>0.21</v>
      </c>
      <c r="AH450" s="11">
        <v>0.13</v>
      </c>
      <c r="AI450" s="11">
        <v>0.05</v>
      </c>
      <c r="AJ450" s="11">
        <v>0.13</v>
      </c>
      <c r="AK450" s="11">
        <v>0.13</v>
      </c>
      <c r="AL450" s="11">
        <v>0.21</v>
      </c>
      <c r="AM450" s="11">
        <v>7.0000000000000007E-2</v>
      </c>
      <c r="AN450" s="11">
        <v>0.28999999999999998</v>
      </c>
      <c r="AO450" s="11">
        <v>0.08</v>
      </c>
      <c r="AP450" s="11">
        <v>0.24</v>
      </c>
      <c r="AQ450" s="11">
        <v>0.09</v>
      </c>
      <c r="AR450" s="11">
        <v>0.17</v>
      </c>
      <c r="AS450" s="11">
        <v>0.2</v>
      </c>
      <c r="AT450" s="11">
        <v>0.12</v>
      </c>
      <c r="AU450" s="11">
        <v>0.27</v>
      </c>
      <c r="AV450" s="11">
        <v>0.05</v>
      </c>
      <c r="AW450" s="11">
        <v>0.1</v>
      </c>
      <c r="AX450" s="11">
        <v>0.13</v>
      </c>
      <c r="AY450" s="11">
        <v>0.19</v>
      </c>
    </row>
    <row r="451" spans="1:51">
      <c r="A451" s="3"/>
      <c r="B451" t="s">
        <v>195</v>
      </c>
      <c r="C451" s="4">
        <v>701</v>
      </c>
      <c r="D451" s="4">
        <v>679</v>
      </c>
      <c r="E451" s="4">
        <v>2</v>
      </c>
      <c r="F451" s="4">
        <v>19</v>
      </c>
      <c r="G451" s="4" t="s">
        <v>14</v>
      </c>
      <c r="H451" s="4">
        <v>318</v>
      </c>
      <c r="I451" s="4">
        <v>383</v>
      </c>
      <c r="J451" s="4">
        <v>214</v>
      </c>
      <c r="K451" s="4">
        <v>483</v>
      </c>
      <c r="L451" s="4">
        <v>135</v>
      </c>
      <c r="M451" s="4">
        <v>26</v>
      </c>
      <c r="N451" s="4">
        <v>43</v>
      </c>
      <c r="O451" s="4">
        <v>276</v>
      </c>
      <c r="P451" s="4">
        <v>425</v>
      </c>
      <c r="Q451" s="4">
        <v>320</v>
      </c>
      <c r="R451" s="4">
        <v>381</v>
      </c>
      <c r="S451" s="4">
        <v>383</v>
      </c>
      <c r="T451" s="4">
        <v>310</v>
      </c>
      <c r="U451" s="4">
        <v>61</v>
      </c>
      <c r="V451" s="4">
        <v>87</v>
      </c>
      <c r="W451" s="4">
        <v>348</v>
      </c>
      <c r="X451" s="4">
        <v>205</v>
      </c>
      <c r="Y451" s="4">
        <v>155</v>
      </c>
      <c r="Z451" s="4">
        <v>142</v>
      </c>
      <c r="AA451" s="4">
        <v>113</v>
      </c>
      <c r="AB451" s="4">
        <v>110</v>
      </c>
      <c r="AC451" s="4">
        <v>519</v>
      </c>
      <c r="AD451" s="4">
        <v>30</v>
      </c>
      <c r="AE451" s="4">
        <v>75</v>
      </c>
      <c r="AF451" s="4">
        <v>14</v>
      </c>
      <c r="AG451" s="4">
        <v>257</v>
      </c>
      <c r="AH451" s="4">
        <v>338</v>
      </c>
      <c r="AI451" s="4">
        <v>76</v>
      </c>
      <c r="AJ451" s="4">
        <v>206</v>
      </c>
      <c r="AK451" s="4">
        <v>455</v>
      </c>
      <c r="AL451" s="4">
        <v>286</v>
      </c>
      <c r="AM451" s="4">
        <v>19</v>
      </c>
      <c r="AN451" s="4">
        <v>7</v>
      </c>
      <c r="AO451" s="4">
        <v>298</v>
      </c>
      <c r="AP451" s="4">
        <v>13</v>
      </c>
      <c r="AQ451" s="4">
        <v>256</v>
      </c>
      <c r="AR451" s="4">
        <v>365</v>
      </c>
      <c r="AS451" s="4">
        <v>42</v>
      </c>
      <c r="AT451" s="4">
        <v>598</v>
      </c>
      <c r="AU451" s="4">
        <v>468</v>
      </c>
      <c r="AV451" s="4">
        <v>233</v>
      </c>
      <c r="AW451" s="4">
        <v>303</v>
      </c>
      <c r="AX451" s="4">
        <v>113</v>
      </c>
      <c r="AY451" s="4">
        <v>183</v>
      </c>
    </row>
    <row r="452" spans="1:51">
      <c r="A452" s="3"/>
      <c r="C452" s="11">
        <v>0.28999999999999998</v>
      </c>
      <c r="D452" s="11">
        <v>0.31</v>
      </c>
      <c r="E452" s="11">
        <v>0.27</v>
      </c>
      <c r="F452" s="11">
        <v>0.1</v>
      </c>
      <c r="G452" s="4" t="s">
        <v>14</v>
      </c>
      <c r="H452" s="11">
        <v>0.31</v>
      </c>
      <c r="I452" s="11">
        <v>0.28000000000000003</v>
      </c>
      <c r="J452" s="11">
        <v>0.22</v>
      </c>
      <c r="K452" s="11">
        <v>0.35</v>
      </c>
      <c r="L452" s="11">
        <v>0.45</v>
      </c>
      <c r="M452" s="11">
        <v>0.34</v>
      </c>
      <c r="N452" s="11">
        <v>0.3</v>
      </c>
      <c r="O452" s="11">
        <v>0.41</v>
      </c>
      <c r="P452" s="11">
        <v>0.25</v>
      </c>
      <c r="Q452" s="11">
        <v>0.32</v>
      </c>
      <c r="R452" s="11">
        <v>0.27</v>
      </c>
      <c r="S452" s="11">
        <v>0.28999999999999998</v>
      </c>
      <c r="T452" s="11">
        <v>0.3</v>
      </c>
      <c r="U452" s="11">
        <v>0.26</v>
      </c>
      <c r="V452" s="11">
        <v>0.31</v>
      </c>
      <c r="W452" s="11">
        <v>0.41</v>
      </c>
      <c r="X452" s="11">
        <v>0.2</v>
      </c>
      <c r="Y452" s="11">
        <v>0.31</v>
      </c>
      <c r="Z452" s="11">
        <v>0.32</v>
      </c>
      <c r="AA452" s="11">
        <v>0.4</v>
      </c>
      <c r="AB452" s="11">
        <v>0.22</v>
      </c>
      <c r="AC452" s="11">
        <v>0.3</v>
      </c>
      <c r="AD452" s="11">
        <v>0.23</v>
      </c>
      <c r="AE452" s="11">
        <v>0.3</v>
      </c>
      <c r="AF452" s="11">
        <v>0.16</v>
      </c>
      <c r="AG452" s="11">
        <v>0.37</v>
      </c>
      <c r="AH452" s="11">
        <v>0.31</v>
      </c>
      <c r="AI452" s="11">
        <v>0.15</v>
      </c>
      <c r="AJ452" s="11">
        <v>0.26</v>
      </c>
      <c r="AK452" s="11">
        <v>0.3</v>
      </c>
      <c r="AL452" s="11">
        <v>0.41</v>
      </c>
      <c r="AM452" s="11">
        <v>0.14000000000000001</v>
      </c>
      <c r="AN452" s="11">
        <v>0.41</v>
      </c>
      <c r="AO452" s="11">
        <v>0.23</v>
      </c>
      <c r="AP452" s="11">
        <v>0.44</v>
      </c>
      <c r="AQ452" s="11">
        <v>0.23</v>
      </c>
      <c r="AR452" s="11">
        <v>0.35</v>
      </c>
      <c r="AS452" s="11">
        <v>0.37</v>
      </c>
      <c r="AT452" s="11">
        <v>0.28000000000000003</v>
      </c>
      <c r="AU452" s="11">
        <v>0.51</v>
      </c>
      <c r="AV452" s="11">
        <v>0.16</v>
      </c>
      <c r="AW452" s="11">
        <v>0.25</v>
      </c>
      <c r="AX452" s="11">
        <v>0.28999999999999998</v>
      </c>
      <c r="AY452" s="11">
        <v>0.36</v>
      </c>
    </row>
    <row r="453" spans="1:51">
      <c r="A453" s="3"/>
    </row>
    <row r="454" spans="1:51">
      <c r="A454" s="3"/>
    </row>
    <row r="455" spans="1:51">
      <c r="A455" s="2" t="s">
        <v>208</v>
      </c>
    </row>
    <row r="456" spans="1:51">
      <c r="A456" s="3"/>
    </row>
    <row r="457" spans="1:51" s="10" customFormat="1" ht="29.25" customHeight="1">
      <c r="A457" s="9"/>
      <c r="C457" s="7" t="s">
        <v>39</v>
      </c>
      <c r="D457" s="14" t="s">
        <v>15</v>
      </c>
      <c r="E457" s="15"/>
      <c r="F457" s="15"/>
      <c r="G457" s="15"/>
      <c r="H457" s="14" t="s">
        <v>16</v>
      </c>
      <c r="I457" s="15"/>
      <c r="J457" s="14" t="s">
        <v>17</v>
      </c>
      <c r="K457" s="15"/>
      <c r="L457" s="15"/>
      <c r="M457" s="15"/>
      <c r="N457" s="15"/>
      <c r="O457" s="14" t="s">
        <v>40</v>
      </c>
      <c r="P457" s="15"/>
      <c r="Q457" s="14" t="s">
        <v>19</v>
      </c>
      <c r="R457" s="15"/>
      <c r="S457" s="14" t="s">
        <v>41</v>
      </c>
      <c r="T457" s="15"/>
      <c r="U457" s="14" t="s">
        <v>42</v>
      </c>
      <c r="V457" s="15"/>
      <c r="W457" s="15"/>
      <c r="X457" s="15"/>
      <c r="Y457" s="14" t="s">
        <v>22</v>
      </c>
      <c r="Z457" s="15"/>
      <c r="AA457" s="15"/>
      <c r="AB457" s="15"/>
      <c r="AC457" s="15"/>
      <c r="AD457" s="15"/>
      <c r="AE457" s="15"/>
      <c r="AF457" s="15"/>
      <c r="AG457" s="14" t="s">
        <v>23</v>
      </c>
      <c r="AH457" s="15"/>
      <c r="AI457" s="15"/>
      <c r="AJ457" s="14" t="s">
        <v>24</v>
      </c>
      <c r="AK457" s="15"/>
      <c r="AL457" s="14" t="s">
        <v>25</v>
      </c>
      <c r="AM457" s="15"/>
      <c r="AN457" s="15"/>
      <c r="AO457" s="15"/>
      <c r="AP457" s="15"/>
      <c r="AQ457" s="15"/>
      <c r="AR457" s="15"/>
      <c r="AS457" s="14" t="s">
        <v>26</v>
      </c>
      <c r="AT457" s="15"/>
      <c r="AU457" s="14" t="s">
        <v>43</v>
      </c>
      <c r="AV457" s="15"/>
      <c r="AW457" s="14" t="s">
        <v>44</v>
      </c>
      <c r="AX457" s="15"/>
      <c r="AY457" s="15"/>
    </row>
    <row r="458" spans="1:51" s="7" customFormat="1" ht="32.25" customHeight="1">
      <c r="A458" s="6"/>
      <c r="D458" s="8" t="s">
        <v>45</v>
      </c>
      <c r="E458" s="8" t="s">
        <v>46</v>
      </c>
      <c r="F458" s="8" t="s">
        <v>47</v>
      </c>
      <c r="G458" s="8" t="s">
        <v>48</v>
      </c>
      <c r="H458" s="8" t="s">
        <v>49</v>
      </c>
      <c r="I458" s="8" t="s">
        <v>50</v>
      </c>
      <c r="J458" s="8" t="s">
        <v>51</v>
      </c>
      <c r="K458" s="8" t="s">
        <v>52</v>
      </c>
      <c r="L458" s="8" t="s">
        <v>53</v>
      </c>
      <c r="M458" s="8" t="s">
        <v>54</v>
      </c>
      <c r="N458" s="8" t="s">
        <v>55</v>
      </c>
      <c r="O458" s="8" t="s">
        <v>56</v>
      </c>
      <c r="P458" s="8" t="s">
        <v>57</v>
      </c>
      <c r="Q458" s="8" t="s">
        <v>56</v>
      </c>
      <c r="R458" s="8" t="s">
        <v>57</v>
      </c>
      <c r="S458" s="8" t="s">
        <v>56</v>
      </c>
      <c r="T458" s="8" t="s">
        <v>57</v>
      </c>
      <c r="U458" s="8" t="s">
        <v>58</v>
      </c>
      <c r="V458" s="8" t="s">
        <v>59</v>
      </c>
      <c r="W458" s="8" t="s">
        <v>60</v>
      </c>
      <c r="X458" s="8" t="s">
        <v>61</v>
      </c>
      <c r="Y458" s="8" t="s">
        <v>62</v>
      </c>
      <c r="Z458" s="8" t="s">
        <v>63</v>
      </c>
      <c r="AA458" s="8" t="s">
        <v>64</v>
      </c>
      <c r="AB458" s="8" t="s">
        <v>65</v>
      </c>
      <c r="AC458" s="8" t="s">
        <v>66</v>
      </c>
      <c r="AD458" s="8" t="s">
        <v>67</v>
      </c>
      <c r="AE458" s="8" t="s">
        <v>68</v>
      </c>
      <c r="AF458" s="8" t="s">
        <v>69</v>
      </c>
      <c r="AG458" s="8" t="s">
        <v>70</v>
      </c>
      <c r="AH458" s="8" t="s">
        <v>71</v>
      </c>
      <c r="AI458" s="8" t="s">
        <v>72</v>
      </c>
      <c r="AJ458" s="8" t="s">
        <v>73</v>
      </c>
      <c r="AK458" s="8" t="s">
        <v>74</v>
      </c>
      <c r="AL458" s="8" t="s">
        <v>75</v>
      </c>
      <c r="AM458" s="8" t="s">
        <v>76</v>
      </c>
      <c r="AN458" s="8" t="s">
        <v>77</v>
      </c>
      <c r="AO458" s="8" t="s">
        <v>78</v>
      </c>
      <c r="AP458" s="8" t="s">
        <v>79</v>
      </c>
      <c r="AQ458" s="8" t="s">
        <v>80</v>
      </c>
      <c r="AR458" s="8" t="s">
        <v>81</v>
      </c>
      <c r="AS458" s="8" t="s">
        <v>82</v>
      </c>
      <c r="AT458" s="8" t="s">
        <v>57</v>
      </c>
      <c r="AU458" s="8" t="s">
        <v>56</v>
      </c>
      <c r="AV458" s="8" t="s">
        <v>57</v>
      </c>
      <c r="AW458" s="8" t="s">
        <v>83</v>
      </c>
      <c r="AX458" s="8" t="s">
        <v>84</v>
      </c>
      <c r="AY458" s="8" t="s">
        <v>85</v>
      </c>
    </row>
    <row r="459" spans="1:51">
      <c r="A459" s="3" t="s">
        <v>86</v>
      </c>
      <c r="C459" s="4">
        <v>2393</v>
      </c>
      <c r="D459" s="4">
        <v>2189</v>
      </c>
      <c r="E459" s="4">
        <v>9</v>
      </c>
      <c r="F459" s="4">
        <v>196</v>
      </c>
      <c r="G459" s="4" t="s">
        <v>14</v>
      </c>
      <c r="H459" s="4">
        <v>1040</v>
      </c>
      <c r="I459" s="4">
        <v>1353</v>
      </c>
      <c r="J459" s="4">
        <v>967</v>
      </c>
      <c r="K459" s="4">
        <v>1379</v>
      </c>
      <c r="L459" s="4">
        <v>302</v>
      </c>
      <c r="M459" s="4">
        <v>77</v>
      </c>
      <c r="N459" s="4">
        <v>146</v>
      </c>
      <c r="O459" s="4">
        <v>668</v>
      </c>
      <c r="P459" s="4">
        <v>1725</v>
      </c>
      <c r="Q459" s="4">
        <v>987</v>
      </c>
      <c r="R459" s="4">
        <v>1406</v>
      </c>
      <c r="S459" s="4">
        <v>1332</v>
      </c>
      <c r="T459" s="4">
        <v>1030</v>
      </c>
      <c r="U459" s="4">
        <v>236</v>
      </c>
      <c r="V459" s="4">
        <v>283</v>
      </c>
      <c r="W459" s="4">
        <v>847</v>
      </c>
      <c r="X459" s="4">
        <v>1023</v>
      </c>
      <c r="Y459" s="4">
        <v>500</v>
      </c>
      <c r="Z459" s="4">
        <v>446</v>
      </c>
      <c r="AA459" s="4">
        <v>281</v>
      </c>
      <c r="AB459" s="4">
        <v>492</v>
      </c>
      <c r="AC459" s="4">
        <v>1720</v>
      </c>
      <c r="AD459" s="4">
        <v>132</v>
      </c>
      <c r="AE459" s="4">
        <v>249</v>
      </c>
      <c r="AF459" s="4">
        <v>85</v>
      </c>
      <c r="AG459" s="4">
        <v>687</v>
      </c>
      <c r="AH459" s="4">
        <v>1104</v>
      </c>
      <c r="AI459" s="4">
        <v>520</v>
      </c>
      <c r="AJ459" s="4">
        <v>795</v>
      </c>
      <c r="AK459" s="4">
        <v>1493</v>
      </c>
      <c r="AL459" s="4">
        <v>703</v>
      </c>
      <c r="AM459" s="4">
        <v>131</v>
      </c>
      <c r="AN459" s="4">
        <v>17</v>
      </c>
      <c r="AO459" s="4">
        <v>1307</v>
      </c>
      <c r="AP459" s="4">
        <v>28</v>
      </c>
      <c r="AQ459" s="4">
        <v>1136</v>
      </c>
      <c r="AR459" s="4">
        <v>1050</v>
      </c>
      <c r="AS459" s="4">
        <v>114</v>
      </c>
      <c r="AT459" s="4">
        <v>2136</v>
      </c>
      <c r="AU459" s="4">
        <v>916</v>
      </c>
      <c r="AV459" s="4">
        <v>1477</v>
      </c>
      <c r="AW459" s="4">
        <v>1191</v>
      </c>
      <c r="AX459" s="4">
        <v>386</v>
      </c>
      <c r="AY459" s="4">
        <v>513</v>
      </c>
    </row>
    <row r="460" spans="1:51">
      <c r="A460" s="3"/>
    </row>
    <row r="461" spans="1:51">
      <c r="A461" s="3" t="s">
        <v>209</v>
      </c>
      <c r="B461" t="s">
        <v>191</v>
      </c>
      <c r="C461" s="4">
        <v>1128</v>
      </c>
      <c r="D461" s="4">
        <v>1051</v>
      </c>
      <c r="E461" s="4">
        <v>3</v>
      </c>
      <c r="F461" s="4">
        <v>74</v>
      </c>
      <c r="G461" s="4" t="s">
        <v>14</v>
      </c>
      <c r="H461" s="4">
        <v>481</v>
      </c>
      <c r="I461" s="4">
        <v>647</v>
      </c>
      <c r="J461" s="4">
        <v>559</v>
      </c>
      <c r="K461" s="4">
        <v>430</v>
      </c>
      <c r="L461" s="4">
        <v>199</v>
      </c>
      <c r="M461" s="4">
        <v>32</v>
      </c>
      <c r="N461" s="4">
        <v>83</v>
      </c>
      <c r="O461" s="4">
        <v>240</v>
      </c>
      <c r="P461" s="4">
        <v>888</v>
      </c>
      <c r="Q461" s="4">
        <v>516</v>
      </c>
      <c r="R461" s="4">
        <v>612</v>
      </c>
      <c r="S461" s="4">
        <v>619</v>
      </c>
      <c r="T461" s="4">
        <v>497</v>
      </c>
      <c r="U461" s="4">
        <v>92</v>
      </c>
      <c r="V461" s="4">
        <v>71</v>
      </c>
      <c r="W461" s="4">
        <v>315</v>
      </c>
      <c r="X461" s="4">
        <v>648</v>
      </c>
      <c r="Y461" s="4">
        <v>226</v>
      </c>
      <c r="Z461" s="4">
        <v>201</v>
      </c>
      <c r="AA461" s="4">
        <v>109</v>
      </c>
      <c r="AB461" s="4">
        <v>244</v>
      </c>
      <c r="AC461" s="4">
        <v>781</v>
      </c>
      <c r="AD461" s="4">
        <v>70</v>
      </c>
      <c r="AE461" s="4">
        <v>124</v>
      </c>
      <c r="AF461" s="4">
        <v>53</v>
      </c>
      <c r="AG461" s="4">
        <v>195</v>
      </c>
      <c r="AH461" s="4">
        <v>531</v>
      </c>
      <c r="AI461" s="4">
        <v>363</v>
      </c>
      <c r="AJ461" s="4">
        <v>400</v>
      </c>
      <c r="AK461" s="4">
        <v>676</v>
      </c>
      <c r="AL461" s="4">
        <v>221</v>
      </c>
      <c r="AM461" s="4">
        <v>66</v>
      </c>
      <c r="AN461" s="4">
        <v>2</v>
      </c>
      <c r="AO461" s="4">
        <v>744</v>
      </c>
      <c r="AP461" s="4">
        <v>10</v>
      </c>
      <c r="AQ461" s="4">
        <v>656</v>
      </c>
      <c r="AR461" s="4">
        <v>386</v>
      </c>
      <c r="AS461" s="4">
        <v>49</v>
      </c>
      <c r="AT461" s="4">
        <v>1018</v>
      </c>
      <c r="AU461" s="4">
        <v>262</v>
      </c>
      <c r="AV461" s="4">
        <v>866</v>
      </c>
      <c r="AW461" s="4">
        <v>627</v>
      </c>
      <c r="AX461" s="4">
        <v>174</v>
      </c>
      <c r="AY461" s="4">
        <v>194</v>
      </c>
    </row>
    <row r="462" spans="1:51">
      <c r="A462" s="3"/>
      <c r="C462" s="11">
        <v>0.47</v>
      </c>
      <c r="D462" s="11">
        <v>0.48</v>
      </c>
      <c r="E462" s="11">
        <v>0.36</v>
      </c>
      <c r="F462" s="11">
        <v>0.38</v>
      </c>
      <c r="G462" s="4" t="s">
        <v>14</v>
      </c>
      <c r="H462" s="11">
        <v>0.46</v>
      </c>
      <c r="I462" s="11">
        <v>0.48</v>
      </c>
      <c r="J462" s="11">
        <v>0.57999999999999996</v>
      </c>
      <c r="K462" s="11">
        <v>0.31</v>
      </c>
      <c r="L462" s="11">
        <v>0.66</v>
      </c>
      <c r="M462" s="11">
        <v>0.41</v>
      </c>
      <c r="N462" s="11">
        <v>0.56999999999999995</v>
      </c>
      <c r="O462" s="11">
        <v>0.36</v>
      </c>
      <c r="P462" s="11">
        <v>0.51</v>
      </c>
      <c r="Q462" s="11">
        <v>0.52</v>
      </c>
      <c r="R462" s="11">
        <v>0.44</v>
      </c>
      <c r="S462" s="11">
        <v>0.46</v>
      </c>
      <c r="T462" s="11">
        <v>0.48</v>
      </c>
      <c r="U462" s="11">
        <v>0.39</v>
      </c>
      <c r="V462" s="11">
        <v>0.25</v>
      </c>
      <c r="W462" s="11">
        <v>0.37</v>
      </c>
      <c r="X462" s="11">
        <v>0.63</v>
      </c>
      <c r="Y462" s="11">
        <v>0.45</v>
      </c>
      <c r="Z462" s="11">
        <v>0.45</v>
      </c>
      <c r="AA462" s="11">
        <v>0.39</v>
      </c>
      <c r="AB462" s="11">
        <v>0.5</v>
      </c>
      <c r="AC462" s="11">
        <v>0.45</v>
      </c>
      <c r="AD462" s="11">
        <v>0.53</v>
      </c>
      <c r="AE462" s="11">
        <v>0.5</v>
      </c>
      <c r="AF462" s="11">
        <v>0.62</v>
      </c>
      <c r="AG462" s="11">
        <v>0.28000000000000003</v>
      </c>
      <c r="AH462" s="11">
        <v>0.48</v>
      </c>
      <c r="AI462" s="11">
        <v>0.7</v>
      </c>
      <c r="AJ462" s="11">
        <v>0.5</v>
      </c>
      <c r="AK462" s="11">
        <v>0.45</v>
      </c>
      <c r="AL462" s="11">
        <v>0.31</v>
      </c>
      <c r="AM462" s="11">
        <v>0.5</v>
      </c>
      <c r="AN462" s="11">
        <v>0.12</v>
      </c>
      <c r="AO462" s="11">
        <v>0.56999999999999995</v>
      </c>
      <c r="AP462" s="11">
        <v>0.34</v>
      </c>
      <c r="AQ462" s="11">
        <v>0.57999999999999996</v>
      </c>
      <c r="AR462" s="11">
        <v>0.37</v>
      </c>
      <c r="AS462" s="11">
        <v>0.43</v>
      </c>
      <c r="AT462" s="11">
        <v>0.48</v>
      </c>
      <c r="AU462" s="11">
        <v>0.28999999999999998</v>
      </c>
      <c r="AV462" s="11">
        <v>0.59</v>
      </c>
      <c r="AW462" s="11">
        <v>0.53</v>
      </c>
      <c r="AX462" s="11">
        <v>0.45</v>
      </c>
      <c r="AY462" s="11">
        <v>0.38</v>
      </c>
    </row>
    <row r="463" spans="1:51">
      <c r="A463" s="3"/>
      <c r="B463" t="s">
        <v>192</v>
      </c>
      <c r="C463" s="4">
        <v>435</v>
      </c>
      <c r="D463" s="4">
        <v>380</v>
      </c>
      <c r="E463" s="4">
        <v>1</v>
      </c>
      <c r="F463" s="4">
        <v>54</v>
      </c>
      <c r="G463" s="4" t="s">
        <v>14</v>
      </c>
      <c r="H463" s="4">
        <v>198</v>
      </c>
      <c r="I463" s="4">
        <v>237</v>
      </c>
      <c r="J463" s="4">
        <v>147</v>
      </c>
      <c r="K463" s="4">
        <v>311</v>
      </c>
      <c r="L463" s="4">
        <v>33</v>
      </c>
      <c r="M463" s="4">
        <v>14</v>
      </c>
      <c r="N463" s="4">
        <v>24</v>
      </c>
      <c r="O463" s="4">
        <v>114</v>
      </c>
      <c r="P463" s="4">
        <v>321</v>
      </c>
      <c r="Q463" s="4">
        <v>175</v>
      </c>
      <c r="R463" s="4">
        <v>260</v>
      </c>
      <c r="S463" s="4">
        <v>262</v>
      </c>
      <c r="T463" s="4">
        <v>167</v>
      </c>
      <c r="U463" s="4">
        <v>54</v>
      </c>
      <c r="V463" s="4">
        <v>79</v>
      </c>
      <c r="W463" s="4">
        <v>154</v>
      </c>
      <c r="X463" s="4">
        <v>146</v>
      </c>
      <c r="Y463" s="4">
        <v>80</v>
      </c>
      <c r="Z463" s="4">
        <v>76</v>
      </c>
      <c r="AA463" s="4">
        <v>50</v>
      </c>
      <c r="AB463" s="4">
        <v>96</v>
      </c>
      <c r="AC463" s="4">
        <v>301</v>
      </c>
      <c r="AD463" s="4">
        <v>27</v>
      </c>
      <c r="AE463" s="4">
        <v>53</v>
      </c>
      <c r="AF463" s="4">
        <v>16</v>
      </c>
      <c r="AG463" s="4">
        <v>170</v>
      </c>
      <c r="AH463" s="4">
        <v>189</v>
      </c>
      <c r="AI463" s="4">
        <v>64</v>
      </c>
      <c r="AJ463" s="4">
        <v>119</v>
      </c>
      <c r="AK463" s="4">
        <v>303</v>
      </c>
      <c r="AL463" s="4">
        <v>139</v>
      </c>
      <c r="AM463" s="4">
        <v>31</v>
      </c>
      <c r="AN463" s="4">
        <v>5</v>
      </c>
      <c r="AO463" s="4">
        <v>229</v>
      </c>
      <c r="AP463" s="4">
        <v>3</v>
      </c>
      <c r="AQ463" s="4">
        <v>195</v>
      </c>
      <c r="AR463" s="4">
        <v>212</v>
      </c>
      <c r="AS463" s="4">
        <v>21</v>
      </c>
      <c r="AT463" s="4">
        <v>390</v>
      </c>
      <c r="AU463" s="4">
        <v>151</v>
      </c>
      <c r="AV463" s="4">
        <v>284</v>
      </c>
      <c r="AW463" s="4">
        <v>199</v>
      </c>
      <c r="AX463" s="4">
        <v>83</v>
      </c>
      <c r="AY463" s="4">
        <v>90</v>
      </c>
    </row>
    <row r="464" spans="1:51">
      <c r="A464" s="3"/>
      <c r="C464" s="11">
        <v>0.18</v>
      </c>
      <c r="D464" s="11">
        <v>0.17</v>
      </c>
      <c r="E464" s="11">
        <v>0.09</v>
      </c>
      <c r="F464" s="11">
        <v>0.27</v>
      </c>
      <c r="G464" s="4" t="s">
        <v>14</v>
      </c>
      <c r="H464" s="11">
        <v>0.19</v>
      </c>
      <c r="I464" s="11">
        <v>0.17</v>
      </c>
      <c r="J464" s="11">
        <v>0.15</v>
      </c>
      <c r="K464" s="11">
        <v>0.23</v>
      </c>
      <c r="L464" s="11">
        <v>0.11</v>
      </c>
      <c r="M464" s="11">
        <v>0.17</v>
      </c>
      <c r="N464" s="11">
        <v>0.17</v>
      </c>
      <c r="O464" s="11">
        <v>0.17</v>
      </c>
      <c r="P464" s="11">
        <v>0.19</v>
      </c>
      <c r="Q464" s="11">
        <v>0.18</v>
      </c>
      <c r="R464" s="11">
        <v>0.18</v>
      </c>
      <c r="S464" s="11">
        <v>0.2</v>
      </c>
      <c r="T464" s="11">
        <v>0.16</v>
      </c>
      <c r="U464" s="11">
        <v>0.23</v>
      </c>
      <c r="V464" s="11">
        <v>0.28000000000000003</v>
      </c>
      <c r="W464" s="11">
        <v>0.18</v>
      </c>
      <c r="X464" s="11">
        <v>0.14000000000000001</v>
      </c>
      <c r="Y464" s="11">
        <v>0.16</v>
      </c>
      <c r="Z464" s="11">
        <v>0.17</v>
      </c>
      <c r="AA464" s="11">
        <v>0.18</v>
      </c>
      <c r="AB464" s="11">
        <v>0.19</v>
      </c>
      <c r="AC464" s="11">
        <v>0.18</v>
      </c>
      <c r="AD464" s="11">
        <v>0.21</v>
      </c>
      <c r="AE464" s="11">
        <v>0.21</v>
      </c>
      <c r="AF464" s="11">
        <v>0.18</v>
      </c>
      <c r="AG464" s="11">
        <v>0.25</v>
      </c>
      <c r="AH464" s="11">
        <v>0.17</v>
      </c>
      <c r="AI464" s="11">
        <v>0.12</v>
      </c>
      <c r="AJ464" s="11">
        <v>0.15</v>
      </c>
      <c r="AK464" s="11">
        <v>0.2</v>
      </c>
      <c r="AL464" s="11">
        <v>0.2</v>
      </c>
      <c r="AM464" s="11">
        <v>0.23</v>
      </c>
      <c r="AN464" s="11">
        <v>0.3</v>
      </c>
      <c r="AO464" s="11">
        <v>0.18</v>
      </c>
      <c r="AP464" s="11">
        <v>0.1</v>
      </c>
      <c r="AQ464" s="11">
        <v>0.17</v>
      </c>
      <c r="AR464" s="11">
        <v>0.2</v>
      </c>
      <c r="AS464" s="11">
        <v>0.19</v>
      </c>
      <c r="AT464" s="11">
        <v>0.18</v>
      </c>
      <c r="AU464" s="11">
        <v>0.16</v>
      </c>
      <c r="AV464" s="11">
        <v>0.19</v>
      </c>
      <c r="AW464" s="11">
        <v>0.17</v>
      </c>
      <c r="AX464" s="11">
        <v>0.22</v>
      </c>
      <c r="AY464" s="11">
        <v>0.18</v>
      </c>
    </row>
    <row r="465" spans="1:51">
      <c r="A465" s="3"/>
      <c r="B465" t="s">
        <v>193</v>
      </c>
      <c r="C465" s="4">
        <v>433</v>
      </c>
      <c r="D465" s="4">
        <v>389</v>
      </c>
      <c r="E465" s="4">
        <v>5</v>
      </c>
      <c r="F465" s="4">
        <v>39</v>
      </c>
      <c r="G465" s="4" t="s">
        <v>14</v>
      </c>
      <c r="H465" s="4">
        <v>193</v>
      </c>
      <c r="I465" s="4">
        <v>240</v>
      </c>
      <c r="J465" s="4">
        <v>148</v>
      </c>
      <c r="K465" s="4">
        <v>317</v>
      </c>
      <c r="L465" s="4">
        <v>45</v>
      </c>
      <c r="M465" s="4">
        <v>14</v>
      </c>
      <c r="N465" s="4">
        <v>20</v>
      </c>
      <c r="O465" s="4">
        <v>145</v>
      </c>
      <c r="P465" s="4">
        <v>288</v>
      </c>
      <c r="Q465" s="4">
        <v>155</v>
      </c>
      <c r="R465" s="4">
        <v>278</v>
      </c>
      <c r="S465" s="4">
        <v>238</v>
      </c>
      <c r="T465" s="4">
        <v>187</v>
      </c>
      <c r="U465" s="4">
        <v>47</v>
      </c>
      <c r="V465" s="4">
        <v>68</v>
      </c>
      <c r="W465" s="4">
        <v>178</v>
      </c>
      <c r="X465" s="4">
        <v>139</v>
      </c>
      <c r="Y465" s="4">
        <v>98</v>
      </c>
      <c r="Z465" s="4">
        <v>83</v>
      </c>
      <c r="AA465" s="4">
        <v>61</v>
      </c>
      <c r="AB465" s="4">
        <v>91</v>
      </c>
      <c r="AC465" s="4">
        <v>333</v>
      </c>
      <c r="AD465" s="4">
        <v>16</v>
      </c>
      <c r="AE465" s="4">
        <v>38</v>
      </c>
      <c r="AF465" s="4">
        <v>10</v>
      </c>
      <c r="AG465" s="4">
        <v>151</v>
      </c>
      <c r="AH465" s="4">
        <v>213</v>
      </c>
      <c r="AI465" s="4">
        <v>54</v>
      </c>
      <c r="AJ465" s="4">
        <v>142</v>
      </c>
      <c r="AK465" s="4">
        <v>273</v>
      </c>
      <c r="AL465" s="4">
        <v>160</v>
      </c>
      <c r="AM465" s="4">
        <v>22</v>
      </c>
      <c r="AN465" s="4">
        <v>3</v>
      </c>
      <c r="AO465" s="4">
        <v>192</v>
      </c>
      <c r="AP465" s="4">
        <v>8</v>
      </c>
      <c r="AQ465" s="4">
        <v>161</v>
      </c>
      <c r="AR465" s="4">
        <v>224</v>
      </c>
      <c r="AS465" s="4">
        <v>14</v>
      </c>
      <c r="AT465" s="4">
        <v>392</v>
      </c>
      <c r="AU465" s="4">
        <v>212</v>
      </c>
      <c r="AV465" s="4">
        <v>221</v>
      </c>
      <c r="AW465" s="4">
        <v>191</v>
      </c>
      <c r="AX465" s="4">
        <v>68</v>
      </c>
      <c r="AY465" s="4">
        <v>117</v>
      </c>
    </row>
    <row r="466" spans="1:51">
      <c r="A466" s="3"/>
      <c r="C466" s="11">
        <v>0.18</v>
      </c>
      <c r="D466" s="11">
        <v>0.18</v>
      </c>
      <c r="E466" s="11">
        <v>0.55000000000000004</v>
      </c>
      <c r="F466" s="11">
        <v>0.2</v>
      </c>
      <c r="G466" s="4" t="s">
        <v>14</v>
      </c>
      <c r="H466" s="11">
        <v>0.19</v>
      </c>
      <c r="I466" s="11">
        <v>0.18</v>
      </c>
      <c r="J466" s="11">
        <v>0.15</v>
      </c>
      <c r="K466" s="11">
        <v>0.23</v>
      </c>
      <c r="L466" s="11">
        <v>0.15</v>
      </c>
      <c r="M466" s="11">
        <v>0.19</v>
      </c>
      <c r="N466" s="11">
        <v>0.14000000000000001</v>
      </c>
      <c r="O466" s="11">
        <v>0.22</v>
      </c>
      <c r="P466" s="11">
        <v>0.17</v>
      </c>
      <c r="Q466" s="11">
        <v>0.16</v>
      </c>
      <c r="R466" s="11">
        <v>0.2</v>
      </c>
      <c r="S466" s="11">
        <v>0.18</v>
      </c>
      <c r="T466" s="11">
        <v>0.18</v>
      </c>
      <c r="U466" s="11">
        <v>0.2</v>
      </c>
      <c r="V466" s="11">
        <v>0.24</v>
      </c>
      <c r="W466" s="11">
        <v>0.21</v>
      </c>
      <c r="X466" s="11">
        <v>0.14000000000000001</v>
      </c>
      <c r="Y466" s="11">
        <v>0.2</v>
      </c>
      <c r="Z466" s="11">
        <v>0.19</v>
      </c>
      <c r="AA466" s="11">
        <v>0.22</v>
      </c>
      <c r="AB466" s="11">
        <v>0.18</v>
      </c>
      <c r="AC466" s="11">
        <v>0.19</v>
      </c>
      <c r="AD466" s="11">
        <v>0.12</v>
      </c>
      <c r="AE466" s="11">
        <v>0.15</v>
      </c>
      <c r="AF466" s="11">
        <v>0.11</v>
      </c>
      <c r="AG466" s="11">
        <v>0.22</v>
      </c>
      <c r="AH466" s="11">
        <v>0.19</v>
      </c>
      <c r="AI466" s="11">
        <v>0.1</v>
      </c>
      <c r="AJ466" s="11">
        <v>0.18</v>
      </c>
      <c r="AK466" s="11">
        <v>0.18</v>
      </c>
      <c r="AL466" s="11">
        <v>0.23</v>
      </c>
      <c r="AM466" s="11">
        <v>0.17</v>
      </c>
      <c r="AN466" s="11">
        <v>0.18</v>
      </c>
      <c r="AO466" s="11">
        <v>0.15</v>
      </c>
      <c r="AP466" s="11">
        <v>0.28000000000000003</v>
      </c>
      <c r="AQ466" s="11">
        <v>0.14000000000000001</v>
      </c>
      <c r="AR466" s="11">
        <v>0.21</v>
      </c>
      <c r="AS466" s="11">
        <v>0.12</v>
      </c>
      <c r="AT466" s="11">
        <v>0.18</v>
      </c>
      <c r="AU466" s="11">
        <v>0.23</v>
      </c>
      <c r="AV466" s="11">
        <v>0.15</v>
      </c>
      <c r="AW466" s="11">
        <v>0.16</v>
      </c>
      <c r="AX466" s="11">
        <v>0.18</v>
      </c>
      <c r="AY466" s="11">
        <v>0.23</v>
      </c>
    </row>
    <row r="467" spans="1:51">
      <c r="A467" s="3"/>
      <c r="B467" t="s">
        <v>194</v>
      </c>
      <c r="C467" s="4">
        <v>398</v>
      </c>
      <c r="D467" s="4">
        <v>368</v>
      </c>
      <c r="E467" s="4" t="s">
        <v>14</v>
      </c>
      <c r="F467" s="4">
        <v>30</v>
      </c>
      <c r="G467" s="4" t="s">
        <v>14</v>
      </c>
      <c r="H467" s="4">
        <v>168</v>
      </c>
      <c r="I467" s="4">
        <v>230</v>
      </c>
      <c r="J467" s="4">
        <v>112</v>
      </c>
      <c r="K467" s="4">
        <v>321</v>
      </c>
      <c r="L467" s="4">
        <v>25</v>
      </c>
      <c r="M467" s="4">
        <v>17</v>
      </c>
      <c r="N467" s="4">
        <v>18</v>
      </c>
      <c r="O467" s="4">
        <v>169</v>
      </c>
      <c r="P467" s="4">
        <v>229</v>
      </c>
      <c r="Q467" s="4">
        <v>141</v>
      </c>
      <c r="R467" s="4">
        <v>257</v>
      </c>
      <c r="S467" s="4">
        <v>213</v>
      </c>
      <c r="T467" s="4">
        <v>178</v>
      </c>
      <c r="U467" s="4">
        <v>42</v>
      </c>
      <c r="V467" s="4">
        <v>64</v>
      </c>
      <c r="W467" s="4">
        <v>200</v>
      </c>
      <c r="X467" s="4">
        <v>91</v>
      </c>
      <c r="Y467" s="4">
        <v>96</v>
      </c>
      <c r="Z467" s="4">
        <v>86</v>
      </c>
      <c r="AA467" s="4">
        <v>61</v>
      </c>
      <c r="AB467" s="4">
        <v>61</v>
      </c>
      <c r="AC467" s="4">
        <v>304</v>
      </c>
      <c r="AD467" s="4">
        <v>18</v>
      </c>
      <c r="AE467" s="4">
        <v>35</v>
      </c>
      <c r="AF467" s="4">
        <v>7</v>
      </c>
      <c r="AG467" s="4">
        <v>172</v>
      </c>
      <c r="AH467" s="4">
        <v>172</v>
      </c>
      <c r="AI467" s="4">
        <v>40</v>
      </c>
      <c r="AJ467" s="4">
        <v>134</v>
      </c>
      <c r="AK467" s="4">
        <v>242</v>
      </c>
      <c r="AL467" s="4">
        <v>184</v>
      </c>
      <c r="AM467" s="4">
        <v>13</v>
      </c>
      <c r="AN467" s="4">
        <v>7</v>
      </c>
      <c r="AO467" s="4">
        <v>142</v>
      </c>
      <c r="AP467" s="4">
        <v>8</v>
      </c>
      <c r="AQ467" s="4">
        <v>125</v>
      </c>
      <c r="AR467" s="4">
        <v>228</v>
      </c>
      <c r="AS467" s="4">
        <v>30</v>
      </c>
      <c r="AT467" s="4">
        <v>337</v>
      </c>
      <c r="AU467" s="4">
        <v>291</v>
      </c>
      <c r="AV467" s="4">
        <v>107</v>
      </c>
      <c r="AW467" s="4">
        <v>174</v>
      </c>
      <c r="AX467" s="4">
        <v>61</v>
      </c>
      <c r="AY467" s="4">
        <v>112</v>
      </c>
    </row>
    <row r="468" spans="1:51">
      <c r="A468" s="3"/>
      <c r="C468" s="11">
        <v>0.17</v>
      </c>
      <c r="D468" s="11">
        <v>0.17</v>
      </c>
      <c r="E468" s="4" t="s">
        <v>14</v>
      </c>
      <c r="F468" s="11">
        <v>0.15</v>
      </c>
      <c r="G468" s="4" t="s">
        <v>14</v>
      </c>
      <c r="H468" s="11">
        <v>0.16</v>
      </c>
      <c r="I468" s="11">
        <v>0.17</v>
      </c>
      <c r="J468" s="11">
        <v>0.12</v>
      </c>
      <c r="K468" s="11">
        <v>0.23</v>
      </c>
      <c r="L468" s="11">
        <v>0.08</v>
      </c>
      <c r="M468" s="11">
        <v>0.22</v>
      </c>
      <c r="N468" s="11">
        <v>0.13</v>
      </c>
      <c r="O468" s="11">
        <v>0.25</v>
      </c>
      <c r="P468" s="11">
        <v>0.13</v>
      </c>
      <c r="Q468" s="11">
        <v>0.14000000000000001</v>
      </c>
      <c r="R468" s="11">
        <v>0.18</v>
      </c>
      <c r="S468" s="11">
        <v>0.16</v>
      </c>
      <c r="T468" s="11">
        <v>0.17</v>
      </c>
      <c r="U468" s="11">
        <v>0.18</v>
      </c>
      <c r="V468" s="11">
        <v>0.23</v>
      </c>
      <c r="W468" s="11">
        <v>0.24</v>
      </c>
      <c r="X468" s="11">
        <v>0.09</v>
      </c>
      <c r="Y468" s="11">
        <v>0.19</v>
      </c>
      <c r="Z468" s="11">
        <v>0.19</v>
      </c>
      <c r="AA468" s="11">
        <v>0.22</v>
      </c>
      <c r="AB468" s="11">
        <v>0.12</v>
      </c>
      <c r="AC468" s="11">
        <v>0.18</v>
      </c>
      <c r="AD468" s="11">
        <v>0.14000000000000001</v>
      </c>
      <c r="AE468" s="11">
        <v>0.14000000000000001</v>
      </c>
      <c r="AF468" s="11">
        <v>0.08</v>
      </c>
      <c r="AG468" s="11">
        <v>0.25</v>
      </c>
      <c r="AH468" s="11">
        <v>0.16</v>
      </c>
      <c r="AI468" s="11">
        <v>0.08</v>
      </c>
      <c r="AJ468" s="11">
        <v>0.17</v>
      </c>
      <c r="AK468" s="11">
        <v>0.16</v>
      </c>
      <c r="AL468" s="11">
        <v>0.26</v>
      </c>
      <c r="AM468" s="11">
        <v>0.1</v>
      </c>
      <c r="AN468" s="11">
        <v>0.41</v>
      </c>
      <c r="AO468" s="11">
        <v>0.11</v>
      </c>
      <c r="AP468" s="11">
        <v>0.28000000000000003</v>
      </c>
      <c r="AQ468" s="11">
        <v>0.11</v>
      </c>
      <c r="AR468" s="11">
        <v>0.22</v>
      </c>
      <c r="AS468" s="11">
        <v>0.26</v>
      </c>
      <c r="AT468" s="11">
        <v>0.16</v>
      </c>
      <c r="AU468" s="11">
        <v>0.32</v>
      </c>
      <c r="AV468" s="11">
        <v>7.0000000000000007E-2</v>
      </c>
      <c r="AW468" s="11">
        <v>0.15</v>
      </c>
      <c r="AX468" s="11">
        <v>0.16</v>
      </c>
      <c r="AY468" s="11">
        <v>0.22</v>
      </c>
    </row>
    <row r="469" spans="1:51">
      <c r="A469" s="3"/>
      <c r="B469" t="s">
        <v>195</v>
      </c>
      <c r="C469" s="4">
        <v>831</v>
      </c>
      <c r="D469" s="4">
        <v>757</v>
      </c>
      <c r="E469" s="4">
        <v>5</v>
      </c>
      <c r="F469" s="4">
        <v>69</v>
      </c>
      <c r="G469" s="4" t="s">
        <v>14</v>
      </c>
      <c r="H469" s="4">
        <v>361</v>
      </c>
      <c r="I469" s="4">
        <v>469</v>
      </c>
      <c r="J469" s="4">
        <v>261</v>
      </c>
      <c r="K469" s="4">
        <v>638</v>
      </c>
      <c r="L469" s="4">
        <v>70</v>
      </c>
      <c r="M469" s="4">
        <v>32</v>
      </c>
      <c r="N469" s="4">
        <v>39</v>
      </c>
      <c r="O469" s="4">
        <v>314</v>
      </c>
      <c r="P469" s="4">
        <v>517</v>
      </c>
      <c r="Q469" s="4">
        <v>296</v>
      </c>
      <c r="R469" s="4">
        <v>534</v>
      </c>
      <c r="S469" s="4">
        <v>451</v>
      </c>
      <c r="T469" s="4">
        <v>365</v>
      </c>
      <c r="U469" s="4">
        <v>90</v>
      </c>
      <c r="V469" s="4">
        <v>133</v>
      </c>
      <c r="W469" s="4">
        <v>379</v>
      </c>
      <c r="X469" s="4">
        <v>230</v>
      </c>
      <c r="Y469" s="4">
        <v>194</v>
      </c>
      <c r="Z469" s="4">
        <v>169</v>
      </c>
      <c r="AA469" s="4">
        <v>123</v>
      </c>
      <c r="AB469" s="4">
        <v>152</v>
      </c>
      <c r="AC469" s="4">
        <v>638</v>
      </c>
      <c r="AD469" s="4">
        <v>35</v>
      </c>
      <c r="AE469" s="4">
        <v>73</v>
      </c>
      <c r="AF469" s="4">
        <v>17</v>
      </c>
      <c r="AG469" s="4">
        <v>323</v>
      </c>
      <c r="AH469" s="4">
        <v>384</v>
      </c>
      <c r="AI469" s="4">
        <v>94</v>
      </c>
      <c r="AJ469" s="4">
        <v>276</v>
      </c>
      <c r="AK469" s="4">
        <v>514</v>
      </c>
      <c r="AL469" s="4">
        <v>344</v>
      </c>
      <c r="AM469" s="4">
        <v>34</v>
      </c>
      <c r="AN469" s="4">
        <v>10</v>
      </c>
      <c r="AO469" s="4">
        <v>334</v>
      </c>
      <c r="AP469" s="4">
        <v>16</v>
      </c>
      <c r="AQ469" s="4">
        <v>286</v>
      </c>
      <c r="AR469" s="4">
        <v>452</v>
      </c>
      <c r="AS469" s="4">
        <v>44</v>
      </c>
      <c r="AT469" s="4">
        <v>729</v>
      </c>
      <c r="AU469" s="4">
        <v>503</v>
      </c>
      <c r="AV469" s="4">
        <v>328</v>
      </c>
      <c r="AW469" s="4">
        <v>365</v>
      </c>
      <c r="AX469" s="4">
        <v>129</v>
      </c>
      <c r="AY469" s="4">
        <v>229</v>
      </c>
    </row>
    <row r="470" spans="1:51">
      <c r="A470" s="3"/>
      <c r="C470" s="11">
        <v>0.35</v>
      </c>
      <c r="D470" s="11">
        <v>0.35</v>
      </c>
      <c r="E470" s="11">
        <v>0.55000000000000004</v>
      </c>
      <c r="F470" s="11">
        <v>0.35</v>
      </c>
      <c r="G470" s="4" t="s">
        <v>14</v>
      </c>
      <c r="H470" s="11">
        <v>0.35</v>
      </c>
      <c r="I470" s="11">
        <v>0.35</v>
      </c>
      <c r="J470" s="11">
        <v>0.27</v>
      </c>
      <c r="K470" s="11">
        <v>0.46</v>
      </c>
      <c r="L470" s="11">
        <v>0.23</v>
      </c>
      <c r="M470" s="11">
        <v>0.41</v>
      </c>
      <c r="N470" s="11">
        <v>0.27</v>
      </c>
      <c r="O470" s="11">
        <v>0.47</v>
      </c>
      <c r="P470" s="11">
        <v>0.3</v>
      </c>
      <c r="Q470" s="11">
        <v>0.3</v>
      </c>
      <c r="R470" s="11">
        <v>0.38</v>
      </c>
      <c r="S470" s="11">
        <v>0.34</v>
      </c>
      <c r="T470" s="11">
        <v>0.35</v>
      </c>
      <c r="U470" s="11">
        <v>0.38</v>
      </c>
      <c r="V470" s="11">
        <v>0.47</v>
      </c>
      <c r="W470" s="11">
        <v>0.45</v>
      </c>
      <c r="X470" s="11">
        <v>0.22</v>
      </c>
      <c r="Y470" s="11">
        <v>0.39</v>
      </c>
      <c r="Z470" s="11">
        <v>0.38</v>
      </c>
      <c r="AA470" s="11">
        <v>0.44</v>
      </c>
      <c r="AB470" s="11">
        <v>0.31</v>
      </c>
      <c r="AC470" s="11">
        <v>0.37</v>
      </c>
      <c r="AD470" s="11">
        <v>0.26</v>
      </c>
      <c r="AE470" s="11">
        <v>0.28999999999999998</v>
      </c>
      <c r="AF470" s="11">
        <v>0.19</v>
      </c>
      <c r="AG470" s="11">
        <v>0.47</v>
      </c>
      <c r="AH470" s="11">
        <v>0.35</v>
      </c>
      <c r="AI470" s="11">
        <v>0.18</v>
      </c>
      <c r="AJ470" s="11">
        <v>0.35</v>
      </c>
      <c r="AK470" s="11">
        <v>0.34</v>
      </c>
      <c r="AL470" s="11">
        <v>0.49</v>
      </c>
      <c r="AM470" s="11">
        <v>0.26</v>
      </c>
      <c r="AN470" s="11">
        <v>0.57999999999999996</v>
      </c>
      <c r="AO470" s="11">
        <v>0.26</v>
      </c>
      <c r="AP470" s="11">
        <v>0.55000000000000004</v>
      </c>
      <c r="AQ470" s="11">
        <v>0.25</v>
      </c>
      <c r="AR470" s="11">
        <v>0.43</v>
      </c>
      <c r="AS470" s="11">
        <v>0.38</v>
      </c>
      <c r="AT470" s="11">
        <v>0.34</v>
      </c>
      <c r="AU470" s="11">
        <v>0.55000000000000004</v>
      </c>
      <c r="AV470" s="11">
        <v>0.22</v>
      </c>
      <c r="AW470" s="11">
        <v>0.31</v>
      </c>
      <c r="AX470" s="11">
        <v>0.33</v>
      </c>
      <c r="AY470" s="11">
        <v>0.45</v>
      </c>
    </row>
    <row r="471" spans="1:51">
      <c r="A471" s="3"/>
    </row>
    <row r="472" spans="1:51">
      <c r="A472" s="3"/>
    </row>
    <row r="473" spans="1:51">
      <c r="A473" s="2" t="s">
        <v>210</v>
      </c>
    </row>
    <row r="474" spans="1:51">
      <c r="A474" s="3"/>
    </row>
    <row r="475" spans="1:51" s="10" customFormat="1" ht="29.25" customHeight="1">
      <c r="A475" s="9"/>
      <c r="C475" s="7" t="s">
        <v>39</v>
      </c>
      <c r="D475" s="14" t="s">
        <v>15</v>
      </c>
      <c r="E475" s="15"/>
      <c r="F475" s="15"/>
      <c r="G475" s="15"/>
      <c r="H475" s="14" t="s">
        <v>16</v>
      </c>
      <c r="I475" s="15"/>
      <c r="J475" s="14" t="s">
        <v>17</v>
      </c>
      <c r="K475" s="15"/>
      <c r="L475" s="15"/>
      <c r="M475" s="15"/>
      <c r="N475" s="15"/>
      <c r="O475" s="14" t="s">
        <v>40</v>
      </c>
      <c r="P475" s="15"/>
      <c r="Q475" s="14" t="s">
        <v>19</v>
      </c>
      <c r="R475" s="15"/>
      <c r="S475" s="14" t="s">
        <v>41</v>
      </c>
      <c r="T475" s="15"/>
      <c r="U475" s="14" t="s">
        <v>42</v>
      </c>
      <c r="V475" s="15"/>
      <c r="W475" s="15"/>
      <c r="X475" s="15"/>
      <c r="Y475" s="14" t="s">
        <v>22</v>
      </c>
      <c r="Z475" s="15"/>
      <c r="AA475" s="15"/>
      <c r="AB475" s="15"/>
      <c r="AC475" s="15"/>
      <c r="AD475" s="15"/>
      <c r="AE475" s="15"/>
      <c r="AF475" s="15"/>
      <c r="AG475" s="14" t="s">
        <v>23</v>
      </c>
      <c r="AH475" s="15"/>
      <c r="AI475" s="15"/>
      <c r="AJ475" s="14" t="s">
        <v>24</v>
      </c>
      <c r="AK475" s="15"/>
      <c r="AL475" s="14" t="s">
        <v>25</v>
      </c>
      <c r="AM475" s="15"/>
      <c r="AN475" s="15"/>
      <c r="AO475" s="15"/>
      <c r="AP475" s="15"/>
      <c r="AQ475" s="15"/>
      <c r="AR475" s="15"/>
      <c r="AS475" s="14" t="s">
        <v>26</v>
      </c>
      <c r="AT475" s="15"/>
      <c r="AU475" s="14" t="s">
        <v>43</v>
      </c>
      <c r="AV475" s="15"/>
      <c r="AW475" s="14" t="s">
        <v>44</v>
      </c>
      <c r="AX475" s="15"/>
      <c r="AY475" s="15"/>
    </row>
    <row r="476" spans="1:51" s="7" customFormat="1" ht="32.25" customHeight="1">
      <c r="A476" s="6"/>
      <c r="D476" s="8" t="s">
        <v>45</v>
      </c>
      <c r="E476" s="8" t="s">
        <v>46</v>
      </c>
      <c r="F476" s="8" t="s">
        <v>47</v>
      </c>
      <c r="G476" s="8" t="s">
        <v>48</v>
      </c>
      <c r="H476" s="8" t="s">
        <v>49</v>
      </c>
      <c r="I476" s="8" t="s">
        <v>50</v>
      </c>
      <c r="J476" s="8" t="s">
        <v>51</v>
      </c>
      <c r="K476" s="8" t="s">
        <v>52</v>
      </c>
      <c r="L476" s="8" t="s">
        <v>53</v>
      </c>
      <c r="M476" s="8" t="s">
        <v>54</v>
      </c>
      <c r="N476" s="8" t="s">
        <v>55</v>
      </c>
      <c r="O476" s="8" t="s">
        <v>56</v>
      </c>
      <c r="P476" s="8" t="s">
        <v>57</v>
      </c>
      <c r="Q476" s="8" t="s">
        <v>56</v>
      </c>
      <c r="R476" s="8" t="s">
        <v>57</v>
      </c>
      <c r="S476" s="8" t="s">
        <v>56</v>
      </c>
      <c r="T476" s="8" t="s">
        <v>57</v>
      </c>
      <c r="U476" s="8" t="s">
        <v>58</v>
      </c>
      <c r="V476" s="8" t="s">
        <v>59</v>
      </c>
      <c r="W476" s="8" t="s">
        <v>60</v>
      </c>
      <c r="X476" s="8" t="s">
        <v>61</v>
      </c>
      <c r="Y476" s="8" t="s">
        <v>62</v>
      </c>
      <c r="Z476" s="8" t="s">
        <v>63</v>
      </c>
      <c r="AA476" s="8" t="s">
        <v>64</v>
      </c>
      <c r="AB476" s="8" t="s">
        <v>65</v>
      </c>
      <c r="AC476" s="8" t="s">
        <v>66</v>
      </c>
      <c r="AD476" s="8" t="s">
        <v>67</v>
      </c>
      <c r="AE476" s="8" t="s">
        <v>68</v>
      </c>
      <c r="AF476" s="8" t="s">
        <v>69</v>
      </c>
      <c r="AG476" s="8" t="s">
        <v>70</v>
      </c>
      <c r="AH476" s="8" t="s">
        <v>71</v>
      </c>
      <c r="AI476" s="8" t="s">
        <v>72</v>
      </c>
      <c r="AJ476" s="8" t="s">
        <v>73</v>
      </c>
      <c r="AK476" s="8" t="s">
        <v>74</v>
      </c>
      <c r="AL476" s="8" t="s">
        <v>75</v>
      </c>
      <c r="AM476" s="8" t="s">
        <v>76</v>
      </c>
      <c r="AN476" s="8" t="s">
        <v>77</v>
      </c>
      <c r="AO476" s="8" t="s">
        <v>78</v>
      </c>
      <c r="AP476" s="8" t="s">
        <v>79</v>
      </c>
      <c r="AQ476" s="8" t="s">
        <v>80</v>
      </c>
      <c r="AR476" s="8" t="s">
        <v>81</v>
      </c>
      <c r="AS476" s="8" t="s">
        <v>82</v>
      </c>
      <c r="AT476" s="8" t="s">
        <v>57</v>
      </c>
      <c r="AU476" s="8" t="s">
        <v>56</v>
      </c>
      <c r="AV476" s="8" t="s">
        <v>57</v>
      </c>
      <c r="AW476" s="8" t="s">
        <v>83</v>
      </c>
      <c r="AX476" s="8" t="s">
        <v>84</v>
      </c>
      <c r="AY476" s="8" t="s">
        <v>85</v>
      </c>
    </row>
    <row r="477" spans="1:51">
      <c r="A477" s="3" t="s">
        <v>86</v>
      </c>
      <c r="C477" s="4">
        <v>2393</v>
      </c>
      <c r="D477" s="4">
        <v>2189</v>
      </c>
      <c r="E477" s="4">
        <v>9</v>
      </c>
      <c r="F477" s="4">
        <v>196</v>
      </c>
      <c r="G477" s="4" t="s">
        <v>14</v>
      </c>
      <c r="H477" s="4">
        <v>1040</v>
      </c>
      <c r="I477" s="4">
        <v>1353</v>
      </c>
      <c r="J477" s="4">
        <v>967</v>
      </c>
      <c r="K477" s="4">
        <v>1379</v>
      </c>
      <c r="L477" s="4">
        <v>302</v>
      </c>
      <c r="M477" s="4">
        <v>77</v>
      </c>
      <c r="N477" s="4">
        <v>146</v>
      </c>
      <c r="O477" s="4">
        <v>668</v>
      </c>
      <c r="P477" s="4">
        <v>1725</v>
      </c>
      <c r="Q477" s="4">
        <v>987</v>
      </c>
      <c r="R477" s="4">
        <v>1406</v>
      </c>
      <c r="S477" s="4">
        <v>1332</v>
      </c>
      <c r="T477" s="4">
        <v>1030</v>
      </c>
      <c r="U477" s="4">
        <v>236</v>
      </c>
      <c r="V477" s="4">
        <v>283</v>
      </c>
      <c r="W477" s="4">
        <v>847</v>
      </c>
      <c r="X477" s="4">
        <v>1023</v>
      </c>
      <c r="Y477" s="4">
        <v>500</v>
      </c>
      <c r="Z477" s="4">
        <v>446</v>
      </c>
      <c r="AA477" s="4">
        <v>281</v>
      </c>
      <c r="AB477" s="4">
        <v>492</v>
      </c>
      <c r="AC477" s="4">
        <v>1720</v>
      </c>
      <c r="AD477" s="4">
        <v>132</v>
      </c>
      <c r="AE477" s="4">
        <v>249</v>
      </c>
      <c r="AF477" s="4">
        <v>85</v>
      </c>
      <c r="AG477" s="4">
        <v>687</v>
      </c>
      <c r="AH477" s="4">
        <v>1104</v>
      </c>
      <c r="AI477" s="4">
        <v>520</v>
      </c>
      <c r="AJ477" s="4">
        <v>795</v>
      </c>
      <c r="AK477" s="4">
        <v>1493</v>
      </c>
      <c r="AL477" s="4">
        <v>703</v>
      </c>
      <c r="AM477" s="4">
        <v>131</v>
      </c>
      <c r="AN477" s="4">
        <v>17</v>
      </c>
      <c r="AO477" s="4">
        <v>1307</v>
      </c>
      <c r="AP477" s="4">
        <v>28</v>
      </c>
      <c r="AQ477" s="4">
        <v>1136</v>
      </c>
      <c r="AR477" s="4">
        <v>1050</v>
      </c>
      <c r="AS477" s="4">
        <v>114</v>
      </c>
      <c r="AT477" s="4">
        <v>2136</v>
      </c>
      <c r="AU477" s="4">
        <v>916</v>
      </c>
      <c r="AV477" s="4">
        <v>1477</v>
      </c>
      <c r="AW477" s="4">
        <v>1191</v>
      </c>
      <c r="AX477" s="4">
        <v>386</v>
      </c>
      <c r="AY477" s="4">
        <v>513</v>
      </c>
    </row>
    <row r="478" spans="1:51">
      <c r="A478" s="3"/>
    </row>
    <row r="479" spans="1:51">
      <c r="A479" s="3" t="s">
        <v>211</v>
      </c>
      <c r="B479" t="s">
        <v>191</v>
      </c>
      <c r="C479" s="4">
        <v>1414</v>
      </c>
      <c r="D479" s="4">
        <v>1308</v>
      </c>
      <c r="E479" s="4">
        <v>5</v>
      </c>
      <c r="F479" s="4">
        <v>102</v>
      </c>
      <c r="G479" s="4" t="s">
        <v>14</v>
      </c>
      <c r="H479" s="4">
        <v>612</v>
      </c>
      <c r="I479" s="4">
        <v>802</v>
      </c>
      <c r="J479" s="4">
        <v>648</v>
      </c>
      <c r="K479" s="4">
        <v>640</v>
      </c>
      <c r="L479" s="4">
        <v>208</v>
      </c>
      <c r="M479" s="4">
        <v>43</v>
      </c>
      <c r="N479" s="4">
        <v>99</v>
      </c>
      <c r="O479" s="4">
        <v>298</v>
      </c>
      <c r="P479" s="4">
        <v>1116</v>
      </c>
      <c r="Q479" s="4">
        <v>617</v>
      </c>
      <c r="R479" s="4">
        <v>797</v>
      </c>
      <c r="S479" s="4">
        <v>796</v>
      </c>
      <c r="T479" s="4">
        <v>602</v>
      </c>
      <c r="U479" s="4">
        <v>113</v>
      </c>
      <c r="V479" s="4">
        <v>126</v>
      </c>
      <c r="W479" s="4">
        <v>431</v>
      </c>
      <c r="X479" s="4">
        <v>743</v>
      </c>
      <c r="Y479" s="4">
        <v>283</v>
      </c>
      <c r="Z479" s="4">
        <v>252</v>
      </c>
      <c r="AA479" s="4">
        <v>141</v>
      </c>
      <c r="AB479" s="4">
        <v>304</v>
      </c>
      <c r="AC479" s="4">
        <v>979</v>
      </c>
      <c r="AD479" s="4">
        <v>86</v>
      </c>
      <c r="AE479" s="4">
        <v>168</v>
      </c>
      <c r="AF479" s="4">
        <v>63</v>
      </c>
      <c r="AG479" s="4">
        <v>289</v>
      </c>
      <c r="AH479" s="4">
        <v>684</v>
      </c>
      <c r="AI479" s="4">
        <v>396</v>
      </c>
      <c r="AJ479" s="4">
        <v>470</v>
      </c>
      <c r="AK479" s="4">
        <v>888</v>
      </c>
      <c r="AL479" s="4">
        <v>311</v>
      </c>
      <c r="AM479" s="4">
        <v>78</v>
      </c>
      <c r="AN479" s="4">
        <v>7</v>
      </c>
      <c r="AO479" s="4">
        <v>902</v>
      </c>
      <c r="AP479" s="4">
        <v>11</v>
      </c>
      <c r="AQ479" s="4">
        <v>795</v>
      </c>
      <c r="AR479" s="4">
        <v>514</v>
      </c>
      <c r="AS479" s="4">
        <v>59</v>
      </c>
      <c r="AT479" s="4">
        <v>1272</v>
      </c>
      <c r="AU479" s="4">
        <v>350</v>
      </c>
      <c r="AV479" s="4">
        <v>1064</v>
      </c>
      <c r="AW479" s="4">
        <v>764</v>
      </c>
      <c r="AX479" s="4">
        <v>221</v>
      </c>
      <c r="AY479" s="4">
        <v>254</v>
      </c>
    </row>
    <row r="480" spans="1:51">
      <c r="A480" s="3"/>
      <c r="C480" s="11">
        <v>0.59</v>
      </c>
      <c r="D480" s="11">
        <v>0.6</v>
      </c>
      <c r="E480" s="11">
        <v>0.55000000000000004</v>
      </c>
      <c r="F480" s="11">
        <v>0.52</v>
      </c>
      <c r="G480" s="4" t="s">
        <v>14</v>
      </c>
      <c r="H480" s="11">
        <v>0.59</v>
      </c>
      <c r="I480" s="11">
        <v>0.59</v>
      </c>
      <c r="J480" s="11">
        <v>0.67</v>
      </c>
      <c r="K480" s="11">
        <v>0.46</v>
      </c>
      <c r="L480" s="11">
        <v>0.69</v>
      </c>
      <c r="M480" s="11">
        <v>0.55000000000000004</v>
      </c>
      <c r="N480" s="11">
        <v>0.68</v>
      </c>
      <c r="O480" s="11">
        <v>0.45</v>
      </c>
      <c r="P480" s="11">
        <v>0.65</v>
      </c>
      <c r="Q480" s="11">
        <v>0.63</v>
      </c>
      <c r="R480" s="11">
        <v>0.56999999999999995</v>
      </c>
      <c r="S480" s="11">
        <v>0.6</v>
      </c>
      <c r="T480" s="11">
        <v>0.57999999999999996</v>
      </c>
      <c r="U480" s="11">
        <v>0.48</v>
      </c>
      <c r="V480" s="11">
        <v>0.44</v>
      </c>
      <c r="W480" s="11">
        <v>0.51</v>
      </c>
      <c r="X480" s="11">
        <v>0.73</v>
      </c>
      <c r="Y480" s="11">
        <v>0.56999999999999995</v>
      </c>
      <c r="Z480" s="11">
        <v>0.56999999999999995</v>
      </c>
      <c r="AA480" s="11">
        <v>0.5</v>
      </c>
      <c r="AB480" s="11">
        <v>0.62</v>
      </c>
      <c r="AC480" s="11">
        <v>0.56999999999999995</v>
      </c>
      <c r="AD480" s="11">
        <v>0.66</v>
      </c>
      <c r="AE480" s="11">
        <v>0.67</v>
      </c>
      <c r="AF480" s="11">
        <v>0.74</v>
      </c>
      <c r="AG480" s="11">
        <v>0.42</v>
      </c>
      <c r="AH480" s="11">
        <v>0.62</v>
      </c>
      <c r="AI480" s="11">
        <v>0.76</v>
      </c>
      <c r="AJ480" s="11">
        <v>0.59</v>
      </c>
      <c r="AK480" s="11">
        <v>0.6</v>
      </c>
      <c r="AL480" s="11">
        <v>0.44</v>
      </c>
      <c r="AM480" s="11">
        <v>0.59</v>
      </c>
      <c r="AN480" s="11">
        <v>0.41</v>
      </c>
      <c r="AO480" s="11">
        <v>0.69</v>
      </c>
      <c r="AP480" s="11">
        <v>0.38</v>
      </c>
      <c r="AQ480" s="11">
        <v>0.7</v>
      </c>
      <c r="AR480" s="11">
        <v>0.49</v>
      </c>
      <c r="AS480" s="11">
        <v>0.52</v>
      </c>
      <c r="AT480" s="11">
        <v>0.6</v>
      </c>
      <c r="AU480" s="11">
        <v>0.38</v>
      </c>
      <c r="AV480" s="11">
        <v>0.72</v>
      </c>
      <c r="AW480" s="11">
        <v>0.64</v>
      </c>
      <c r="AX480" s="11">
        <v>0.56999999999999995</v>
      </c>
      <c r="AY480" s="11">
        <v>0.5</v>
      </c>
    </row>
    <row r="481" spans="1:51">
      <c r="A481" s="3"/>
      <c r="B481" t="s">
        <v>192</v>
      </c>
      <c r="C481" s="4">
        <v>396</v>
      </c>
      <c r="D481" s="4">
        <v>351</v>
      </c>
      <c r="E481" s="4">
        <v>2</v>
      </c>
      <c r="F481" s="4">
        <v>43</v>
      </c>
      <c r="G481" s="4" t="s">
        <v>14</v>
      </c>
      <c r="H481" s="4">
        <v>175</v>
      </c>
      <c r="I481" s="4">
        <v>221</v>
      </c>
      <c r="J481" s="4">
        <v>135</v>
      </c>
      <c r="K481" s="4">
        <v>282</v>
      </c>
      <c r="L481" s="4">
        <v>44</v>
      </c>
      <c r="M481" s="4">
        <v>13</v>
      </c>
      <c r="N481" s="4">
        <v>18</v>
      </c>
      <c r="O481" s="4">
        <v>129</v>
      </c>
      <c r="P481" s="4">
        <v>267</v>
      </c>
      <c r="Q481" s="4">
        <v>145</v>
      </c>
      <c r="R481" s="4">
        <v>251</v>
      </c>
      <c r="S481" s="4">
        <v>222</v>
      </c>
      <c r="T481" s="4">
        <v>168</v>
      </c>
      <c r="U481" s="4">
        <v>61</v>
      </c>
      <c r="V481" s="4">
        <v>65</v>
      </c>
      <c r="W481" s="4">
        <v>139</v>
      </c>
      <c r="X481" s="4">
        <v>131</v>
      </c>
      <c r="Y481" s="4">
        <v>84</v>
      </c>
      <c r="Z481" s="4">
        <v>68</v>
      </c>
      <c r="AA481" s="4">
        <v>46</v>
      </c>
      <c r="AB481" s="4">
        <v>92</v>
      </c>
      <c r="AC481" s="4">
        <v>290</v>
      </c>
      <c r="AD481" s="4">
        <v>19</v>
      </c>
      <c r="AE481" s="4">
        <v>40</v>
      </c>
      <c r="AF481" s="4">
        <v>11</v>
      </c>
      <c r="AG481" s="4">
        <v>159</v>
      </c>
      <c r="AH481" s="4">
        <v>171</v>
      </c>
      <c r="AI481" s="4">
        <v>58</v>
      </c>
      <c r="AJ481" s="4">
        <v>128</v>
      </c>
      <c r="AK481" s="4">
        <v>258</v>
      </c>
      <c r="AL481" s="4">
        <v>134</v>
      </c>
      <c r="AM481" s="4">
        <v>37</v>
      </c>
      <c r="AN481" s="4">
        <v>3</v>
      </c>
      <c r="AO481" s="4">
        <v>194</v>
      </c>
      <c r="AP481" s="4">
        <v>6</v>
      </c>
      <c r="AQ481" s="4">
        <v>167</v>
      </c>
      <c r="AR481" s="4">
        <v>207</v>
      </c>
      <c r="AS481" s="4">
        <v>17</v>
      </c>
      <c r="AT481" s="4">
        <v>366</v>
      </c>
      <c r="AU481" s="4">
        <v>172</v>
      </c>
      <c r="AV481" s="4">
        <v>224</v>
      </c>
      <c r="AW481" s="4">
        <v>177</v>
      </c>
      <c r="AX481" s="4">
        <v>78</v>
      </c>
      <c r="AY481" s="4">
        <v>91</v>
      </c>
    </row>
    <row r="482" spans="1:51">
      <c r="A482" s="3"/>
      <c r="C482" s="11">
        <v>0.17</v>
      </c>
      <c r="D482" s="11">
        <v>0.16</v>
      </c>
      <c r="E482" s="11">
        <v>0.27</v>
      </c>
      <c r="F482" s="11">
        <v>0.22</v>
      </c>
      <c r="G482" s="4" t="s">
        <v>14</v>
      </c>
      <c r="H482" s="11">
        <v>0.17</v>
      </c>
      <c r="I482" s="11">
        <v>0.16</v>
      </c>
      <c r="J482" s="11">
        <v>0.14000000000000001</v>
      </c>
      <c r="K482" s="11">
        <v>0.2</v>
      </c>
      <c r="L482" s="11">
        <v>0.14000000000000001</v>
      </c>
      <c r="M482" s="11">
        <v>0.16</v>
      </c>
      <c r="N482" s="11">
        <v>0.13</v>
      </c>
      <c r="O482" s="11">
        <v>0.19</v>
      </c>
      <c r="P482" s="11">
        <v>0.15</v>
      </c>
      <c r="Q482" s="11">
        <v>0.15</v>
      </c>
      <c r="R482" s="11">
        <v>0.18</v>
      </c>
      <c r="S482" s="11">
        <v>0.17</v>
      </c>
      <c r="T482" s="11">
        <v>0.16</v>
      </c>
      <c r="U482" s="11">
        <v>0.26</v>
      </c>
      <c r="V482" s="11">
        <v>0.23</v>
      </c>
      <c r="W482" s="11">
        <v>0.16</v>
      </c>
      <c r="X482" s="11">
        <v>0.13</v>
      </c>
      <c r="Y482" s="11">
        <v>0.17</v>
      </c>
      <c r="Z482" s="11">
        <v>0.15</v>
      </c>
      <c r="AA482" s="11">
        <v>0.16</v>
      </c>
      <c r="AB482" s="11">
        <v>0.19</v>
      </c>
      <c r="AC482" s="11">
        <v>0.17</v>
      </c>
      <c r="AD482" s="11">
        <v>0.15</v>
      </c>
      <c r="AE482" s="11">
        <v>0.16</v>
      </c>
      <c r="AF482" s="11">
        <v>0.13</v>
      </c>
      <c r="AG482" s="11">
        <v>0.23</v>
      </c>
      <c r="AH482" s="11">
        <v>0.15</v>
      </c>
      <c r="AI482" s="11">
        <v>0.11</v>
      </c>
      <c r="AJ482" s="11">
        <v>0.16</v>
      </c>
      <c r="AK482" s="11">
        <v>0.17</v>
      </c>
      <c r="AL482" s="11">
        <v>0.19</v>
      </c>
      <c r="AM482" s="11">
        <v>0.28000000000000003</v>
      </c>
      <c r="AN482" s="11">
        <v>0.18</v>
      </c>
      <c r="AO482" s="11">
        <v>0.15</v>
      </c>
      <c r="AP482" s="11">
        <v>0.2</v>
      </c>
      <c r="AQ482" s="11">
        <v>0.15</v>
      </c>
      <c r="AR482" s="11">
        <v>0.2</v>
      </c>
      <c r="AS482" s="11">
        <v>0.15</v>
      </c>
      <c r="AT482" s="11">
        <v>0.17</v>
      </c>
      <c r="AU482" s="11">
        <v>0.19</v>
      </c>
      <c r="AV482" s="11">
        <v>0.15</v>
      </c>
      <c r="AW482" s="11">
        <v>0.15</v>
      </c>
      <c r="AX482" s="11">
        <v>0.2</v>
      </c>
      <c r="AY482" s="11">
        <v>0.18</v>
      </c>
    </row>
    <row r="483" spans="1:51">
      <c r="A483" s="3"/>
      <c r="B483" t="s">
        <v>193</v>
      </c>
      <c r="C483" s="4">
        <v>325</v>
      </c>
      <c r="D483" s="4">
        <v>291</v>
      </c>
      <c r="E483" s="4">
        <v>2</v>
      </c>
      <c r="F483" s="4">
        <v>33</v>
      </c>
      <c r="G483" s="4" t="s">
        <v>14</v>
      </c>
      <c r="H483" s="4">
        <v>130</v>
      </c>
      <c r="I483" s="4">
        <v>195</v>
      </c>
      <c r="J483" s="4">
        <v>99</v>
      </c>
      <c r="K483" s="4">
        <v>248</v>
      </c>
      <c r="L483" s="4">
        <v>30</v>
      </c>
      <c r="M483" s="4">
        <v>12</v>
      </c>
      <c r="N483" s="4">
        <v>15</v>
      </c>
      <c r="O483" s="4">
        <v>124</v>
      </c>
      <c r="P483" s="4">
        <v>202</v>
      </c>
      <c r="Q483" s="4">
        <v>129</v>
      </c>
      <c r="R483" s="4">
        <v>196</v>
      </c>
      <c r="S483" s="4">
        <v>174</v>
      </c>
      <c r="T483" s="4">
        <v>147</v>
      </c>
      <c r="U483" s="4">
        <v>34</v>
      </c>
      <c r="V483" s="4">
        <v>50</v>
      </c>
      <c r="W483" s="4">
        <v>155</v>
      </c>
      <c r="X483" s="4">
        <v>83</v>
      </c>
      <c r="Y483" s="4">
        <v>77</v>
      </c>
      <c r="Z483" s="4">
        <v>72</v>
      </c>
      <c r="AA483" s="4">
        <v>51</v>
      </c>
      <c r="AB483" s="4">
        <v>54</v>
      </c>
      <c r="AC483" s="4">
        <v>253</v>
      </c>
      <c r="AD483" s="4">
        <v>18</v>
      </c>
      <c r="AE483" s="4">
        <v>22</v>
      </c>
      <c r="AF483" s="4">
        <v>5</v>
      </c>
      <c r="AG483" s="4">
        <v>124</v>
      </c>
      <c r="AH483" s="4">
        <v>143</v>
      </c>
      <c r="AI483" s="4">
        <v>42</v>
      </c>
      <c r="AJ483" s="4">
        <v>92</v>
      </c>
      <c r="AK483" s="4">
        <v>209</v>
      </c>
      <c r="AL483" s="4">
        <v>131</v>
      </c>
      <c r="AM483" s="4">
        <v>8</v>
      </c>
      <c r="AN483" s="4">
        <v>4</v>
      </c>
      <c r="AO483" s="4">
        <v>132</v>
      </c>
      <c r="AP483" s="4">
        <v>5</v>
      </c>
      <c r="AQ483" s="4">
        <v>107</v>
      </c>
      <c r="AR483" s="4">
        <v>173</v>
      </c>
      <c r="AS483" s="4">
        <v>15</v>
      </c>
      <c r="AT483" s="4">
        <v>285</v>
      </c>
      <c r="AU483" s="4">
        <v>199</v>
      </c>
      <c r="AV483" s="4">
        <v>126</v>
      </c>
      <c r="AW483" s="4">
        <v>144</v>
      </c>
      <c r="AX483" s="4">
        <v>49</v>
      </c>
      <c r="AY483" s="4">
        <v>93</v>
      </c>
    </row>
    <row r="484" spans="1:51">
      <c r="A484" s="3"/>
      <c r="C484" s="11">
        <v>0.14000000000000001</v>
      </c>
      <c r="D484" s="11">
        <v>0.13</v>
      </c>
      <c r="E484" s="11">
        <v>0.18</v>
      </c>
      <c r="F484" s="11">
        <v>0.17</v>
      </c>
      <c r="G484" s="4" t="s">
        <v>14</v>
      </c>
      <c r="H484" s="11">
        <v>0.12</v>
      </c>
      <c r="I484" s="11">
        <v>0.14000000000000001</v>
      </c>
      <c r="J484" s="11">
        <v>0.1</v>
      </c>
      <c r="K484" s="11">
        <v>0.18</v>
      </c>
      <c r="L484" s="11">
        <v>0.1</v>
      </c>
      <c r="M484" s="11">
        <v>0.15</v>
      </c>
      <c r="N484" s="11">
        <v>0.11</v>
      </c>
      <c r="O484" s="11">
        <v>0.18</v>
      </c>
      <c r="P484" s="11">
        <v>0.12</v>
      </c>
      <c r="Q484" s="11">
        <v>0.13</v>
      </c>
      <c r="R484" s="11">
        <v>0.14000000000000001</v>
      </c>
      <c r="S484" s="11">
        <v>0.13</v>
      </c>
      <c r="T484" s="11">
        <v>0.14000000000000001</v>
      </c>
      <c r="U484" s="11">
        <v>0.15</v>
      </c>
      <c r="V484" s="11">
        <v>0.18</v>
      </c>
      <c r="W484" s="11">
        <v>0.18</v>
      </c>
      <c r="X484" s="11">
        <v>0.08</v>
      </c>
      <c r="Y484" s="11">
        <v>0.15</v>
      </c>
      <c r="Z484" s="11">
        <v>0.16</v>
      </c>
      <c r="AA484" s="11">
        <v>0.18</v>
      </c>
      <c r="AB484" s="11">
        <v>0.11</v>
      </c>
      <c r="AC484" s="11">
        <v>0.15</v>
      </c>
      <c r="AD484" s="11">
        <v>0.13</v>
      </c>
      <c r="AE484" s="11">
        <v>0.09</v>
      </c>
      <c r="AF484" s="11">
        <v>0.06</v>
      </c>
      <c r="AG484" s="11">
        <v>0.18</v>
      </c>
      <c r="AH484" s="11">
        <v>0.13</v>
      </c>
      <c r="AI484" s="11">
        <v>0.08</v>
      </c>
      <c r="AJ484" s="11">
        <v>0.12</v>
      </c>
      <c r="AK484" s="11">
        <v>0.14000000000000001</v>
      </c>
      <c r="AL484" s="11">
        <v>0.19</v>
      </c>
      <c r="AM484" s="11">
        <v>0.06</v>
      </c>
      <c r="AN484" s="11">
        <v>0.24</v>
      </c>
      <c r="AO484" s="11">
        <v>0.1</v>
      </c>
      <c r="AP484" s="11">
        <v>0.17</v>
      </c>
      <c r="AQ484" s="11">
        <v>0.09</v>
      </c>
      <c r="AR484" s="11">
        <v>0.16</v>
      </c>
      <c r="AS484" s="11">
        <v>0.13</v>
      </c>
      <c r="AT484" s="11">
        <v>0.13</v>
      </c>
      <c r="AU484" s="11">
        <v>0.22</v>
      </c>
      <c r="AV484" s="11">
        <v>0.09</v>
      </c>
      <c r="AW484" s="11">
        <v>0.12</v>
      </c>
      <c r="AX484" s="11">
        <v>0.13</v>
      </c>
      <c r="AY484" s="11">
        <v>0.18</v>
      </c>
    </row>
    <row r="485" spans="1:51">
      <c r="A485" s="3"/>
      <c r="B485" t="s">
        <v>194</v>
      </c>
      <c r="C485" s="4">
        <v>258</v>
      </c>
      <c r="D485" s="4">
        <v>240</v>
      </c>
      <c r="E485" s="4" t="s">
        <v>14</v>
      </c>
      <c r="F485" s="4">
        <v>19</v>
      </c>
      <c r="G485" s="4" t="s">
        <v>14</v>
      </c>
      <c r="H485" s="4">
        <v>123</v>
      </c>
      <c r="I485" s="4">
        <v>136</v>
      </c>
      <c r="J485" s="4">
        <v>85</v>
      </c>
      <c r="K485" s="4">
        <v>209</v>
      </c>
      <c r="L485" s="4">
        <v>20</v>
      </c>
      <c r="M485" s="4">
        <v>11</v>
      </c>
      <c r="N485" s="4">
        <v>14</v>
      </c>
      <c r="O485" s="4">
        <v>117</v>
      </c>
      <c r="P485" s="4">
        <v>141</v>
      </c>
      <c r="Q485" s="4">
        <v>96</v>
      </c>
      <c r="R485" s="4">
        <v>163</v>
      </c>
      <c r="S485" s="4">
        <v>140</v>
      </c>
      <c r="T485" s="4">
        <v>114</v>
      </c>
      <c r="U485" s="4">
        <v>28</v>
      </c>
      <c r="V485" s="4">
        <v>42</v>
      </c>
      <c r="W485" s="4">
        <v>122</v>
      </c>
      <c r="X485" s="4">
        <v>67</v>
      </c>
      <c r="Y485" s="4">
        <v>56</v>
      </c>
      <c r="Z485" s="4">
        <v>54</v>
      </c>
      <c r="AA485" s="4">
        <v>44</v>
      </c>
      <c r="AB485" s="4">
        <v>43</v>
      </c>
      <c r="AC485" s="4">
        <v>197</v>
      </c>
      <c r="AD485" s="4">
        <v>9</v>
      </c>
      <c r="AE485" s="4">
        <v>19</v>
      </c>
      <c r="AF485" s="4">
        <v>7</v>
      </c>
      <c r="AG485" s="4">
        <v>115</v>
      </c>
      <c r="AH485" s="4">
        <v>106</v>
      </c>
      <c r="AI485" s="4">
        <v>25</v>
      </c>
      <c r="AJ485" s="4">
        <v>105</v>
      </c>
      <c r="AK485" s="4">
        <v>138</v>
      </c>
      <c r="AL485" s="4">
        <v>126</v>
      </c>
      <c r="AM485" s="4">
        <v>9</v>
      </c>
      <c r="AN485" s="4">
        <v>3</v>
      </c>
      <c r="AO485" s="4">
        <v>78</v>
      </c>
      <c r="AP485" s="4">
        <v>7</v>
      </c>
      <c r="AQ485" s="4">
        <v>67</v>
      </c>
      <c r="AR485" s="4">
        <v>157</v>
      </c>
      <c r="AS485" s="4">
        <v>23</v>
      </c>
      <c r="AT485" s="4">
        <v>213</v>
      </c>
      <c r="AU485" s="4">
        <v>195</v>
      </c>
      <c r="AV485" s="4">
        <v>63</v>
      </c>
      <c r="AW485" s="4">
        <v>107</v>
      </c>
      <c r="AX485" s="4">
        <v>38</v>
      </c>
      <c r="AY485" s="4">
        <v>75</v>
      </c>
    </row>
    <row r="486" spans="1:51">
      <c r="A486" s="3"/>
      <c r="C486" s="11">
        <v>0.11</v>
      </c>
      <c r="D486" s="11">
        <v>0.11</v>
      </c>
      <c r="E486" s="4" t="s">
        <v>14</v>
      </c>
      <c r="F486" s="11">
        <v>0.09</v>
      </c>
      <c r="G486" s="4" t="s">
        <v>14</v>
      </c>
      <c r="H486" s="11">
        <v>0.12</v>
      </c>
      <c r="I486" s="11">
        <v>0.1</v>
      </c>
      <c r="J486" s="11">
        <v>0.09</v>
      </c>
      <c r="K486" s="11">
        <v>0.15</v>
      </c>
      <c r="L486" s="11">
        <v>7.0000000000000007E-2</v>
      </c>
      <c r="M486" s="11">
        <v>0.14000000000000001</v>
      </c>
      <c r="N486" s="11">
        <v>0.09</v>
      </c>
      <c r="O486" s="11">
        <v>0.17</v>
      </c>
      <c r="P486" s="11">
        <v>0.08</v>
      </c>
      <c r="Q486" s="11">
        <v>0.1</v>
      </c>
      <c r="R486" s="11">
        <v>0.12</v>
      </c>
      <c r="S486" s="11">
        <v>0.1</v>
      </c>
      <c r="T486" s="11">
        <v>0.11</v>
      </c>
      <c r="U486" s="11">
        <v>0.12</v>
      </c>
      <c r="V486" s="11">
        <v>0.15</v>
      </c>
      <c r="W486" s="11">
        <v>0.14000000000000001</v>
      </c>
      <c r="X486" s="11">
        <v>7.0000000000000007E-2</v>
      </c>
      <c r="Y486" s="11">
        <v>0.11</v>
      </c>
      <c r="Z486" s="11">
        <v>0.12</v>
      </c>
      <c r="AA486" s="11">
        <v>0.16</v>
      </c>
      <c r="AB486" s="11">
        <v>0.09</v>
      </c>
      <c r="AC486" s="11">
        <v>0.11</v>
      </c>
      <c r="AD486" s="11">
        <v>7.0000000000000007E-2</v>
      </c>
      <c r="AE486" s="11">
        <v>0.08</v>
      </c>
      <c r="AF486" s="11">
        <v>0.08</v>
      </c>
      <c r="AG486" s="11">
        <v>0.17</v>
      </c>
      <c r="AH486" s="11">
        <v>0.1</v>
      </c>
      <c r="AI486" s="11">
        <v>0.05</v>
      </c>
      <c r="AJ486" s="11">
        <v>0.13</v>
      </c>
      <c r="AK486" s="11">
        <v>0.09</v>
      </c>
      <c r="AL486" s="11">
        <v>0.18</v>
      </c>
      <c r="AM486" s="11">
        <v>7.0000000000000007E-2</v>
      </c>
      <c r="AN486" s="11">
        <v>0.18</v>
      </c>
      <c r="AO486" s="11">
        <v>0.06</v>
      </c>
      <c r="AP486" s="11">
        <v>0.24</v>
      </c>
      <c r="AQ486" s="11">
        <v>0.06</v>
      </c>
      <c r="AR486" s="11">
        <v>0.15</v>
      </c>
      <c r="AS486" s="11">
        <v>0.2</v>
      </c>
      <c r="AT486" s="11">
        <v>0.1</v>
      </c>
      <c r="AU486" s="11">
        <v>0.21</v>
      </c>
      <c r="AV486" s="11">
        <v>0.04</v>
      </c>
      <c r="AW486" s="11">
        <v>0.09</v>
      </c>
      <c r="AX486" s="11">
        <v>0.1</v>
      </c>
      <c r="AY486" s="11">
        <v>0.15</v>
      </c>
    </row>
    <row r="487" spans="1:51">
      <c r="A487" s="3"/>
      <c r="B487" t="s">
        <v>195</v>
      </c>
      <c r="C487" s="4">
        <v>583</v>
      </c>
      <c r="D487" s="4">
        <v>530</v>
      </c>
      <c r="E487" s="4">
        <v>2</v>
      </c>
      <c r="F487" s="4">
        <v>51</v>
      </c>
      <c r="G487" s="4" t="s">
        <v>14</v>
      </c>
      <c r="H487" s="4">
        <v>252</v>
      </c>
      <c r="I487" s="4">
        <v>331</v>
      </c>
      <c r="J487" s="4">
        <v>184</v>
      </c>
      <c r="K487" s="4">
        <v>457</v>
      </c>
      <c r="L487" s="4">
        <v>50</v>
      </c>
      <c r="M487" s="4">
        <v>22</v>
      </c>
      <c r="N487" s="4">
        <v>29</v>
      </c>
      <c r="O487" s="4">
        <v>240</v>
      </c>
      <c r="P487" s="4">
        <v>343</v>
      </c>
      <c r="Q487" s="4">
        <v>225</v>
      </c>
      <c r="R487" s="4">
        <v>358</v>
      </c>
      <c r="S487" s="4">
        <v>314</v>
      </c>
      <c r="T487" s="4">
        <v>260</v>
      </c>
      <c r="U487" s="4">
        <v>62</v>
      </c>
      <c r="V487" s="4">
        <v>92</v>
      </c>
      <c r="W487" s="4">
        <v>277</v>
      </c>
      <c r="X487" s="4">
        <v>150</v>
      </c>
      <c r="Y487" s="4">
        <v>133</v>
      </c>
      <c r="Z487" s="4">
        <v>126</v>
      </c>
      <c r="AA487" s="4">
        <v>95</v>
      </c>
      <c r="AB487" s="4">
        <v>96</v>
      </c>
      <c r="AC487" s="4">
        <v>450</v>
      </c>
      <c r="AD487" s="4">
        <v>26</v>
      </c>
      <c r="AE487" s="4">
        <v>42</v>
      </c>
      <c r="AF487" s="4">
        <v>12</v>
      </c>
      <c r="AG487" s="4">
        <v>239</v>
      </c>
      <c r="AH487" s="4">
        <v>249</v>
      </c>
      <c r="AI487" s="4">
        <v>67</v>
      </c>
      <c r="AJ487" s="4">
        <v>197</v>
      </c>
      <c r="AK487" s="4">
        <v>347</v>
      </c>
      <c r="AL487" s="4">
        <v>258</v>
      </c>
      <c r="AM487" s="4">
        <v>17</v>
      </c>
      <c r="AN487" s="4">
        <v>7</v>
      </c>
      <c r="AO487" s="4">
        <v>211</v>
      </c>
      <c r="AP487" s="4">
        <v>12</v>
      </c>
      <c r="AQ487" s="4">
        <v>174</v>
      </c>
      <c r="AR487" s="4">
        <v>330</v>
      </c>
      <c r="AS487" s="4">
        <v>38</v>
      </c>
      <c r="AT487" s="4">
        <v>498</v>
      </c>
      <c r="AU487" s="4">
        <v>394</v>
      </c>
      <c r="AV487" s="4">
        <v>189</v>
      </c>
      <c r="AW487" s="4">
        <v>250</v>
      </c>
      <c r="AX487" s="4">
        <v>86</v>
      </c>
      <c r="AY487" s="4">
        <v>168</v>
      </c>
    </row>
    <row r="488" spans="1:51">
      <c r="A488" s="3"/>
      <c r="C488" s="11">
        <v>0.24</v>
      </c>
      <c r="D488" s="11">
        <v>0.24</v>
      </c>
      <c r="E488" s="11">
        <v>0.18</v>
      </c>
      <c r="F488" s="11">
        <v>0.26</v>
      </c>
      <c r="G488" s="4" t="s">
        <v>14</v>
      </c>
      <c r="H488" s="11">
        <v>0.24</v>
      </c>
      <c r="I488" s="11">
        <v>0.24</v>
      </c>
      <c r="J488" s="11">
        <v>0.19</v>
      </c>
      <c r="K488" s="11">
        <v>0.33</v>
      </c>
      <c r="L488" s="11">
        <v>0.17</v>
      </c>
      <c r="M488" s="11">
        <v>0.28999999999999998</v>
      </c>
      <c r="N488" s="11">
        <v>0.2</v>
      </c>
      <c r="O488" s="11">
        <v>0.36</v>
      </c>
      <c r="P488" s="11">
        <v>0.2</v>
      </c>
      <c r="Q488" s="11">
        <v>0.23</v>
      </c>
      <c r="R488" s="11">
        <v>0.25</v>
      </c>
      <c r="S488" s="11">
        <v>0.24</v>
      </c>
      <c r="T488" s="11">
        <v>0.25</v>
      </c>
      <c r="U488" s="11">
        <v>0.26</v>
      </c>
      <c r="V488" s="11">
        <v>0.33</v>
      </c>
      <c r="W488" s="11">
        <v>0.33</v>
      </c>
      <c r="X488" s="11">
        <v>0.15</v>
      </c>
      <c r="Y488" s="11">
        <v>0.27</v>
      </c>
      <c r="Z488" s="11">
        <v>0.28000000000000003</v>
      </c>
      <c r="AA488" s="11">
        <v>0.34</v>
      </c>
      <c r="AB488" s="11">
        <v>0.2</v>
      </c>
      <c r="AC488" s="11">
        <v>0.26</v>
      </c>
      <c r="AD488" s="11">
        <v>0.2</v>
      </c>
      <c r="AE488" s="11">
        <v>0.17</v>
      </c>
      <c r="AF488" s="11">
        <v>0.14000000000000001</v>
      </c>
      <c r="AG488" s="11">
        <v>0.35</v>
      </c>
      <c r="AH488" s="11">
        <v>0.23</v>
      </c>
      <c r="AI488" s="11">
        <v>0.13</v>
      </c>
      <c r="AJ488" s="11">
        <v>0.25</v>
      </c>
      <c r="AK488" s="11">
        <v>0.23</v>
      </c>
      <c r="AL488" s="11">
        <v>0.37</v>
      </c>
      <c r="AM488" s="11">
        <v>0.13</v>
      </c>
      <c r="AN488" s="11">
        <v>0.42</v>
      </c>
      <c r="AO488" s="11">
        <v>0.16</v>
      </c>
      <c r="AP488" s="11">
        <v>0.42</v>
      </c>
      <c r="AQ488" s="11">
        <v>0.15</v>
      </c>
      <c r="AR488" s="11">
        <v>0.31</v>
      </c>
      <c r="AS488" s="11">
        <v>0.33</v>
      </c>
      <c r="AT488" s="11">
        <v>0.23</v>
      </c>
      <c r="AU488" s="11">
        <v>0.43</v>
      </c>
      <c r="AV488" s="11">
        <v>0.13</v>
      </c>
      <c r="AW488" s="11">
        <v>0.21</v>
      </c>
      <c r="AX488" s="11">
        <v>0.22</v>
      </c>
      <c r="AY488" s="11">
        <v>0.33</v>
      </c>
    </row>
    <row r="489" spans="1:51">
      <c r="A489" s="3"/>
    </row>
    <row r="490" spans="1:51">
      <c r="A490" s="3"/>
    </row>
    <row r="491" spans="1:51">
      <c r="A491" s="2" t="s">
        <v>212</v>
      </c>
    </row>
    <row r="492" spans="1:51">
      <c r="A492" s="3"/>
    </row>
    <row r="493" spans="1:51" s="10" customFormat="1" ht="29.25" customHeight="1">
      <c r="A493" s="9"/>
      <c r="C493" s="7" t="s">
        <v>39</v>
      </c>
      <c r="D493" s="14" t="s">
        <v>15</v>
      </c>
      <c r="E493" s="15"/>
      <c r="F493" s="15"/>
      <c r="G493" s="15"/>
      <c r="H493" s="14" t="s">
        <v>16</v>
      </c>
      <c r="I493" s="15"/>
      <c r="J493" s="14" t="s">
        <v>17</v>
      </c>
      <c r="K493" s="15"/>
      <c r="L493" s="15"/>
      <c r="M493" s="15"/>
      <c r="N493" s="15"/>
      <c r="O493" s="14" t="s">
        <v>40</v>
      </c>
      <c r="P493" s="15"/>
      <c r="Q493" s="14" t="s">
        <v>19</v>
      </c>
      <c r="R493" s="15"/>
      <c r="S493" s="14" t="s">
        <v>41</v>
      </c>
      <c r="T493" s="15"/>
      <c r="U493" s="14" t="s">
        <v>42</v>
      </c>
      <c r="V493" s="15"/>
      <c r="W493" s="15"/>
      <c r="X493" s="15"/>
      <c r="Y493" s="14" t="s">
        <v>22</v>
      </c>
      <c r="Z493" s="15"/>
      <c r="AA493" s="15"/>
      <c r="AB493" s="15"/>
      <c r="AC493" s="15"/>
      <c r="AD493" s="15"/>
      <c r="AE493" s="15"/>
      <c r="AF493" s="15"/>
      <c r="AG493" s="14" t="s">
        <v>23</v>
      </c>
      <c r="AH493" s="15"/>
      <c r="AI493" s="15"/>
      <c r="AJ493" s="14" t="s">
        <v>24</v>
      </c>
      <c r="AK493" s="15"/>
      <c r="AL493" s="14" t="s">
        <v>25</v>
      </c>
      <c r="AM493" s="15"/>
      <c r="AN493" s="15"/>
      <c r="AO493" s="15"/>
      <c r="AP493" s="15"/>
      <c r="AQ493" s="15"/>
      <c r="AR493" s="15"/>
      <c r="AS493" s="14" t="s">
        <v>26</v>
      </c>
      <c r="AT493" s="15"/>
      <c r="AU493" s="14" t="s">
        <v>43</v>
      </c>
      <c r="AV493" s="15"/>
      <c r="AW493" s="14" t="s">
        <v>44</v>
      </c>
      <c r="AX493" s="15"/>
      <c r="AY493" s="15"/>
    </row>
    <row r="494" spans="1:51" s="7" customFormat="1" ht="32.25" customHeight="1">
      <c r="A494" s="6"/>
      <c r="D494" s="8" t="s">
        <v>45</v>
      </c>
      <c r="E494" s="8" t="s">
        <v>46</v>
      </c>
      <c r="F494" s="8" t="s">
        <v>47</v>
      </c>
      <c r="G494" s="8" t="s">
        <v>48</v>
      </c>
      <c r="H494" s="8" t="s">
        <v>49</v>
      </c>
      <c r="I494" s="8" t="s">
        <v>50</v>
      </c>
      <c r="J494" s="8" t="s">
        <v>51</v>
      </c>
      <c r="K494" s="8" t="s">
        <v>52</v>
      </c>
      <c r="L494" s="8" t="s">
        <v>53</v>
      </c>
      <c r="M494" s="8" t="s">
        <v>54</v>
      </c>
      <c r="N494" s="8" t="s">
        <v>55</v>
      </c>
      <c r="O494" s="8" t="s">
        <v>56</v>
      </c>
      <c r="P494" s="8" t="s">
        <v>57</v>
      </c>
      <c r="Q494" s="8" t="s">
        <v>56</v>
      </c>
      <c r="R494" s="8" t="s">
        <v>57</v>
      </c>
      <c r="S494" s="8" t="s">
        <v>56</v>
      </c>
      <c r="T494" s="8" t="s">
        <v>57</v>
      </c>
      <c r="U494" s="8" t="s">
        <v>58</v>
      </c>
      <c r="V494" s="8" t="s">
        <v>59</v>
      </c>
      <c r="W494" s="8" t="s">
        <v>60</v>
      </c>
      <c r="X494" s="8" t="s">
        <v>61</v>
      </c>
      <c r="Y494" s="8" t="s">
        <v>62</v>
      </c>
      <c r="Z494" s="8" t="s">
        <v>63</v>
      </c>
      <c r="AA494" s="8" t="s">
        <v>64</v>
      </c>
      <c r="AB494" s="8" t="s">
        <v>65</v>
      </c>
      <c r="AC494" s="8" t="s">
        <v>66</v>
      </c>
      <c r="AD494" s="8" t="s">
        <v>67</v>
      </c>
      <c r="AE494" s="8" t="s">
        <v>68</v>
      </c>
      <c r="AF494" s="8" t="s">
        <v>69</v>
      </c>
      <c r="AG494" s="8" t="s">
        <v>70</v>
      </c>
      <c r="AH494" s="8" t="s">
        <v>71</v>
      </c>
      <c r="AI494" s="8" t="s">
        <v>72</v>
      </c>
      <c r="AJ494" s="8" t="s">
        <v>73</v>
      </c>
      <c r="AK494" s="8" t="s">
        <v>74</v>
      </c>
      <c r="AL494" s="8" t="s">
        <v>75</v>
      </c>
      <c r="AM494" s="8" t="s">
        <v>76</v>
      </c>
      <c r="AN494" s="8" t="s">
        <v>77</v>
      </c>
      <c r="AO494" s="8" t="s">
        <v>78</v>
      </c>
      <c r="AP494" s="8" t="s">
        <v>79</v>
      </c>
      <c r="AQ494" s="8" t="s">
        <v>80</v>
      </c>
      <c r="AR494" s="8" t="s">
        <v>81</v>
      </c>
      <c r="AS494" s="8" t="s">
        <v>82</v>
      </c>
      <c r="AT494" s="8" t="s">
        <v>57</v>
      </c>
      <c r="AU494" s="8" t="s">
        <v>56</v>
      </c>
      <c r="AV494" s="8" t="s">
        <v>57</v>
      </c>
      <c r="AW494" s="8" t="s">
        <v>83</v>
      </c>
      <c r="AX494" s="8" t="s">
        <v>84</v>
      </c>
      <c r="AY494" s="8" t="s">
        <v>85</v>
      </c>
    </row>
    <row r="495" spans="1:51">
      <c r="A495" s="3" t="s">
        <v>86</v>
      </c>
      <c r="C495" s="4">
        <v>2393</v>
      </c>
      <c r="D495" s="4">
        <v>2189</v>
      </c>
      <c r="E495" s="4">
        <v>9</v>
      </c>
      <c r="F495" s="4">
        <v>196</v>
      </c>
      <c r="G495" s="4" t="s">
        <v>14</v>
      </c>
      <c r="H495" s="4">
        <v>1040</v>
      </c>
      <c r="I495" s="4">
        <v>1353</v>
      </c>
      <c r="J495" s="4">
        <v>967</v>
      </c>
      <c r="K495" s="4">
        <v>1379</v>
      </c>
      <c r="L495" s="4">
        <v>302</v>
      </c>
      <c r="M495" s="4">
        <v>77</v>
      </c>
      <c r="N495" s="4">
        <v>146</v>
      </c>
      <c r="O495" s="4">
        <v>668</v>
      </c>
      <c r="P495" s="4">
        <v>1725</v>
      </c>
      <c r="Q495" s="4">
        <v>987</v>
      </c>
      <c r="R495" s="4">
        <v>1406</v>
      </c>
      <c r="S495" s="4">
        <v>1332</v>
      </c>
      <c r="T495" s="4">
        <v>1030</v>
      </c>
      <c r="U495" s="4">
        <v>236</v>
      </c>
      <c r="V495" s="4">
        <v>283</v>
      </c>
      <c r="W495" s="4">
        <v>847</v>
      </c>
      <c r="X495" s="4">
        <v>1023</v>
      </c>
      <c r="Y495" s="4">
        <v>500</v>
      </c>
      <c r="Z495" s="4">
        <v>446</v>
      </c>
      <c r="AA495" s="4">
        <v>281</v>
      </c>
      <c r="AB495" s="4">
        <v>492</v>
      </c>
      <c r="AC495" s="4">
        <v>1720</v>
      </c>
      <c r="AD495" s="4">
        <v>132</v>
      </c>
      <c r="AE495" s="4">
        <v>249</v>
      </c>
      <c r="AF495" s="4">
        <v>85</v>
      </c>
      <c r="AG495" s="4">
        <v>687</v>
      </c>
      <c r="AH495" s="4">
        <v>1104</v>
      </c>
      <c r="AI495" s="4">
        <v>520</v>
      </c>
      <c r="AJ495" s="4">
        <v>795</v>
      </c>
      <c r="AK495" s="4">
        <v>1493</v>
      </c>
      <c r="AL495" s="4">
        <v>703</v>
      </c>
      <c r="AM495" s="4">
        <v>131</v>
      </c>
      <c r="AN495" s="4">
        <v>17</v>
      </c>
      <c r="AO495" s="4">
        <v>1307</v>
      </c>
      <c r="AP495" s="4">
        <v>28</v>
      </c>
      <c r="AQ495" s="4">
        <v>1136</v>
      </c>
      <c r="AR495" s="4">
        <v>1050</v>
      </c>
      <c r="AS495" s="4">
        <v>114</v>
      </c>
      <c r="AT495" s="4">
        <v>2136</v>
      </c>
      <c r="AU495" s="4">
        <v>916</v>
      </c>
      <c r="AV495" s="4">
        <v>1477</v>
      </c>
      <c r="AW495" s="4">
        <v>1191</v>
      </c>
      <c r="AX495" s="4">
        <v>386</v>
      </c>
      <c r="AY495" s="4">
        <v>513</v>
      </c>
    </row>
    <row r="496" spans="1:51">
      <c r="A496" s="3"/>
    </row>
    <row r="497" spans="1:51">
      <c r="A497" s="3" t="s">
        <v>213</v>
      </c>
      <c r="B497" t="s">
        <v>191</v>
      </c>
      <c r="C497" s="4">
        <v>1229</v>
      </c>
      <c r="D497" s="4">
        <v>1125</v>
      </c>
      <c r="E497" s="4">
        <v>3</v>
      </c>
      <c r="F497" s="4">
        <v>101</v>
      </c>
      <c r="G497" s="4" t="s">
        <v>14</v>
      </c>
      <c r="H497" s="4">
        <v>536</v>
      </c>
      <c r="I497" s="4">
        <v>694</v>
      </c>
      <c r="J497" s="4">
        <v>606</v>
      </c>
      <c r="K497" s="4">
        <v>502</v>
      </c>
      <c r="L497" s="4">
        <v>195</v>
      </c>
      <c r="M497" s="4">
        <v>33</v>
      </c>
      <c r="N497" s="4">
        <v>89</v>
      </c>
      <c r="O497" s="4">
        <v>258</v>
      </c>
      <c r="P497" s="4">
        <v>971</v>
      </c>
      <c r="Q497" s="4">
        <v>550</v>
      </c>
      <c r="R497" s="4">
        <v>679</v>
      </c>
      <c r="S497" s="4">
        <v>693</v>
      </c>
      <c r="T497" s="4">
        <v>520</v>
      </c>
      <c r="U497" s="4">
        <v>110</v>
      </c>
      <c r="V497" s="4">
        <v>97</v>
      </c>
      <c r="W497" s="4">
        <v>354</v>
      </c>
      <c r="X497" s="4">
        <v>667</v>
      </c>
      <c r="Y497" s="4">
        <v>246</v>
      </c>
      <c r="Z497" s="4">
        <v>215</v>
      </c>
      <c r="AA497" s="4">
        <v>129</v>
      </c>
      <c r="AB497" s="4">
        <v>259</v>
      </c>
      <c r="AC497" s="4">
        <v>849</v>
      </c>
      <c r="AD497" s="4">
        <v>80</v>
      </c>
      <c r="AE497" s="4">
        <v>144</v>
      </c>
      <c r="AF497" s="4">
        <v>56</v>
      </c>
      <c r="AG497" s="4">
        <v>252</v>
      </c>
      <c r="AH497" s="4">
        <v>576</v>
      </c>
      <c r="AI497" s="4">
        <v>367</v>
      </c>
      <c r="AJ497" s="4">
        <v>428</v>
      </c>
      <c r="AK497" s="4">
        <v>752</v>
      </c>
      <c r="AL497" s="4">
        <v>268</v>
      </c>
      <c r="AM497" s="4">
        <v>76</v>
      </c>
      <c r="AN497" s="4">
        <v>8</v>
      </c>
      <c r="AO497" s="4">
        <v>783</v>
      </c>
      <c r="AP497" s="4">
        <v>11</v>
      </c>
      <c r="AQ497" s="4">
        <v>690</v>
      </c>
      <c r="AR497" s="4">
        <v>455</v>
      </c>
      <c r="AS497" s="4">
        <v>53</v>
      </c>
      <c r="AT497" s="4">
        <v>1114</v>
      </c>
      <c r="AU497" s="4">
        <v>260</v>
      </c>
      <c r="AV497" s="4">
        <v>969</v>
      </c>
      <c r="AW497" s="4">
        <v>680</v>
      </c>
      <c r="AX497" s="4">
        <v>196</v>
      </c>
      <c r="AY497" s="4">
        <v>214</v>
      </c>
    </row>
    <row r="498" spans="1:51">
      <c r="A498" s="3"/>
      <c r="C498" s="11">
        <v>0.51</v>
      </c>
      <c r="D498" s="11">
        <v>0.51</v>
      </c>
      <c r="E498" s="11">
        <v>0.36</v>
      </c>
      <c r="F498" s="11">
        <v>0.51</v>
      </c>
      <c r="G498" s="4" t="s">
        <v>14</v>
      </c>
      <c r="H498" s="11">
        <v>0.51</v>
      </c>
      <c r="I498" s="11">
        <v>0.51</v>
      </c>
      <c r="J498" s="11">
        <v>0.63</v>
      </c>
      <c r="K498" s="11">
        <v>0.36</v>
      </c>
      <c r="L498" s="11">
        <v>0.65</v>
      </c>
      <c r="M498" s="11">
        <v>0.43</v>
      </c>
      <c r="N498" s="11">
        <v>0.61</v>
      </c>
      <c r="O498" s="11">
        <v>0.39</v>
      </c>
      <c r="P498" s="11">
        <v>0.56000000000000005</v>
      </c>
      <c r="Q498" s="11">
        <v>0.56000000000000005</v>
      </c>
      <c r="R498" s="11">
        <v>0.48</v>
      </c>
      <c r="S498" s="11">
        <v>0.52</v>
      </c>
      <c r="T498" s="11">
        <v>0.5</v>
      </c>
      <c r="U498" s="11">
        <v>0.47</v>
      </c>
      <c r="V498" s="11">
        <v>0.34</v>
      </c>
      <c r="W498" s="11">
        <v>0.42</v>
      </c>
      <c r="X498" s="11">
        <v>0.65</v>
      </c>
      <c r="Y498" s="11">
        <v>0.49</v>
      </c>
      <c r="Z498" s="11">
        <v>0.48</v>
      </c>
      <c r="AA498" s="11">
        <v>0.46</v>
      </c>
      <c r="AB498" s="11">
        <v>0.53</v>
      </c>
      <c r="AC498" s="11">
        <v>0.49</v>
      </c>
      <c r="AD498" s="11">
        <v>0.61</v>
      </c>
      <c r="AE498" s="11">
        <v>0.57999999999999996</v>
      </c>
      <c r="AF498" s="11">
        <v>0.66</v>
      </c>
      <c r="AG498" s="11">
        <v>0.37</v>
      </c>
      <c r="AH498" s="11">
        <v>0.52</v>
      </c>
      <c r="AI498" s="11">
        <v>0.71</v>
      </c>
      <c r="AJ498" s="11">
        <v>0.54</v>
      </c>
      <c r="AK498" s="11">
        <v>0.5</v>
      </c>
      <c r="AL498" s="11">
        <v>0.38</v>
      </c>
      <c r="AM498" s="11">
        <v>0.57999999999999996</v>
      </c>
      <c r="AN498" s="11">
        <v>0.47</v>
      </c>
      <c r="AO498" s="11">
        <v>0.6</v>
      </c>
      <c r="AP498" s="11">
        <v>0.38</v>
      </c>
      <c r="AQ498" s="11">
        <v>0.61</v>
      </c>
      <c r="AR498" s="11">
        <v>0.43</v>
      </c>
      <c r="AS498" s="11">
        <v>0.46</v>
      </c>
      <c r="AT498" s="11">
        <v>0.52</v>
      </c>
      <c r="AU498" s="11">
        <v>0.28000000000000003</v>
      </c>
      <c r="AV498" s="11">
        <v>0.66</v>
      </c>
      <c r="AW498" s="11">
        <v>0.56999999999999995</v>
      </c>
      <c r="AX498" s="11">
        <v>0.51</v>
      </c>
      <c r="AY498" s="11">
        <v>0.42</v>
      </c>
    </row>
    <row r="499" spans="1:51">
      <c r="A499" s="3"/>
      <c r="B499" t="s">
        <v>192</v>
      </c>
      <c r="C499" s="4">
        <v>399</v>
      </c>
      <c r="D499" s="4">
        <v>357</v>
      </c>
      <c r="E499" s="4">
        <v>2</v>
      </c>
      <c r="F499" s="4">
        <v>39</v>
      </c>
      <c r="G499" s="4" t="s">
        <v>14</v>
      </c>
      <c r="H499" s="4">
        <v>184</v>
      </c>
      <c r="I499" s="4">
        <v>215</v>
      </c>
      <c r="J499" s="4">
        <v>137</v>
      </c>
      <c r="K499" s="4">
        <v>277</v>
      </c>
      <c r="L499" s="4">
        <v>36</v>
      </c>
      <c r="M499" s="4">
        <v>13</v>
      </c>
      <c r="N499" s="4">
        <v>18</v>
      </c>
      <c r="O499" s="4">
        <v>112</v>
      </c>
      <c r="P499" s="4">
        <v>287</v>
      </c>
      <c r="Q499" s="4">
        <v>143</v>
      </c>
      <c r="R499" s="4">
        <v>256</v>
      </c>
      <c r="S499" s="4">
        <v>226</v>
      </c>
      <c r="T499" s="4">
        <v>168</v>
      </c>
      <c r="U499" s="4">
        <v>48</v>
      </c>
      <c r="V499" s="4">
        <v>66</v>
      </c>
      <c r="W499" s="4">
        <v>138</v>
      </c>
      <c r="X499" s="4">
        <v>145</v>
      </c>
      <c r="Y499" s="4">
        <v>67</v>
      </c>
      <c r="Z499" s="4">
        <v>76</v>
      </c>
      <c r="AA499" s="4">
        <v>41</v>
      </c>
      <c r="AB499" s="4">
        <v>93</v>
      </c>
      <c r="AC499" s="4">
        <v>277</v>
      </c>
      <c r="AD499" s="4">
        <v>23</v>
      </c>
      <c r="AE499" s="4">
        <v>46</v>
      </c>
      <c r="AF499" s="4">
        <v>17</v>
      </c>
      <c r="AG499" s="4">
        <v>136</v>
      </c>
      <c r="AH499" s="4">
        <v>185</v>
      </c>
      <c r="AI499" s="4">
        <v>64</v>
      </c>
      <c r="AJ499" s="4">
        <v>122</v>
      </c>
      <c r="AK499" s="4">
        <v>261</v>
      </c>
      <c r="AL499" s="4">
        <v>112</v>
      </c>
      <c r="AM499" s="4">
        <v>30</v>
      </c>
      <c r="AN499" s="4">
        <v>1</v>
      </c>
      <c r="AO499" s="4">
        <v>224</v>
      </c>
      <c r="AP499" s="4">
        <v>1</v>
      </c>
      <c r="AQ499" s="4">
        <v>196</v>
      </c>
      <c r="AR499" s="4">
        <v>172</v>
      </c>
      <c r="AS499" s="4">
        <v>17</v>
      </c>
      <c r="AT499" s="4">
        <v>359</v>
      </c>
      <c r="AU499" s="4">
        <v>154</v>
      </c>
      <c r="AV499" s="4">
        <v>245</v>
      </c>
      <c r="AW499" s="4">
        <v>189</v>
      </c>
      <c r="AX499" s="4">
        <v>75</v>
      </c>
      <c r="AY499" s="4">
        <v>88</v>
      </c>
    </row>
    <row r="500" spans="1:51">
      <c r="A500" s="3"/>
      <c r="C500" s="11">
        <v>0.17</v>
      </c>
      <c r="D500" s="11">
        <v>0.16</v>
      </c>
      <c r="E500" s="11">
        <v>0.27</v>
      </c>
      <c r="F500" s="11">
        <v>0.2</v>
      </c>
      <c r="G500" s="4" t="s">
        <v>14</v>
      </c>
      <c r="H500" s="11">
        <v>0.18</v>
      </c>
      <c r="I500" s="11">
        <v>0.16</v>
      </c>
      <c r="J500" s="11">
        <v>0.14000000000000001</v>
      </c>
      <c r="K500" s="11">
        <v>0.2</v>
      </c>
      <c r="L500" s="11">
        <v>0.12</v>
      </c>
      <c r="M500" s="11">
        <v>0.16</v>
      </c>
      <c r="N500" s="11">
        <v>0.13</v>
      </c>
      <c r="O500" s="11">
        <v>0.17</v>
      </c>
      <c r="P500" s="11">
        <v>0.17</v>
      </c>
      <c r="Q500" s="11">
        <v>0.14000000000000001</v>
      </c>
      <c r="R500" s="11">
        <v>0.18</v>
      </c>
      <c r="S500" s="11">
        <v>0.17</v>
      </c>
      <c r="T500" s="11">
        <v>0.16</v>
      </c>
      <c r="U500" s="11">
        <v>0.2</v>
      </c>
      <c r="V500" s="11">
        <v>0.23</v>
      </c>
      <c r="W500" s="11">
        <v>0.16</v>
      </c>
      <c r="X500" s="11">
        <v>0.14000000000000001</v>
      </c>
      <c r="Y500" s="11">
        <v>0.13</v>
      </c>
      <c r="Z500" s="11">
        <v>0.17</v>
      </c>
      <c r="AA500" s="11">
        <v>0.15</v>
      </c>
      <c r="AB500" s="11">
        <v>0.19</v>
      </c>
      <c r="AC500" s="11">
        <v>0.16</v>
      </c>
      <c r="AD500" s="11">
        <v>0.18</v>
      </c>
      <c r="AE500" s="11">
        <v>0.19</v>
      </c>
      <c r="AF500" s="11">
        <v>0.19</v>
      </c>
      <c r="AG500" s="11">
        <v>0.2</v>
      </c>
      <c r="AH500" s="11">
        <v>0.17</v>
      </c>
      <c r="AI500" s="11">
        <v>0.12</v>
      </c>
      <c r="AJ500" s="11">
        <v>0.15</v>
      </c>
      <c r="AK500" s="11">
        <v>0.17</v>
      </c>
      <c r="AL500" s="11">
        <v>0.16</v>
      </c>
      <c r="AM500" s="11">
        <v>0.23</v>
      </c>
      <c r="AN500" s="11">
        <v>0.06</v>
      </c>
      <c r="AO500" s="11">
        <v>0.17</v>
      </c>
      <c r="AP500" s="11">
        <v>0.03</v>
      </c>
      <c r="AQ500" s="11">
        <v>0.17</v>
      </c>
      <c r="AR500" s="11">
        <v>0.16</v>
      </c>
      <c r="AS500" s="11">
        <v>0.15</v>
      </c>
      <c r="AT500" s="11">
        <v>0.17</v>
      </c>
      <c r="AU500" s="11">
        <v>0.17</v>
      </c>
      <c r="AV500" s="11">
        <v>0.17</v>
      </c>
      <c r="AW500" s="11">
        <v>0.16</v>
      </c>
      <c r="AX500" s="11">
        <v>0.2</v>
      </c>
      <c r="AY500" s="11">
        <v>0.17</v>
      </c>
    </row>
    <row r="501" spans="1:51">
      <c r="A501" s="3"/>
      <c r="B501" t="s">
        <v>193</v>
      </c>
      <c r="C501" s="4">
        <v>405</v>
      </c>
      <c r="D501" s="4">
        <v>372</v>
      </c>
      <c r="E501" s="4">
        <v>2</v>
      </c>
      <c r="F501" s="4">
        <v>31</v>
      </c>
      <c r="G501" s="4" t="s">
        <v>14</v>
      </c>
      <c r="H501" s="4">
        <v>158</v>
      </c>
      <c r="I501" s="4">
        <v>247</v>
      </c>
      <c r="J501" s="4">
        <v>122</v>
      </c>
      <c r="K501" s="4">
        <v>308</v>
      </c>
      <c r="L501" s="4">
        <v>42</v>
      </c>
      <c r="M501" s="4">
        <v>19</v>
      </c>
      <c r="N501" s="4">
        <v>20</v>
      </c>
      <c r="O501" s="4">
        <v>146</v>
      </c>
      <c r="P501" s="4">
        <v>259</v>
      </c>
      <c r="Q501" s="4">
        <v>155</v>
      </c>
      <c r="R501" s="4">
        <v>249</v>
      </c>
      <c r="S501" s="4">
        <v>215</v>
      </c>
      <c r="T501" s="4">
        <v>186</v>
      </c>
      <c r="U501" s="4">
        <v>44</v>
      </c>
      <c r="V501" s="4">
        <v>65</v>
      </c>
      <c r="W501" s="4">
        <v>177</v>
      </c>
      <c r="X501" s="4">
        <v>118</v>
      </c>
      <c r="Y501" s="4">
        <v>106</v>
      </c>
      <c r="Z501" s="4">
        <v>72</v>
      </c>
      <c r="AA501" s="4">
        <v>50</v>
      </c>
      <c r="AB501" s="4">
        <v>83</v>
      </c>
      <c r="AC501" s="4">
        <v>311</v>
      </c>
      <c r="AD501" s="4">
        <v>16</v>
      </c>
      <c r="AE501" s="4">
        <v>32</v>
      </c>
      <c r="AF501" s="4">
        <v>10</v>
      </c>
      <c r="AG501" s="4">
        <v>148</v>
      </c>
      <c r="AH501" s="4">
        <v>189</v>
      </c>
      <c r="AI501" s="4">
        <v>52</v>
      </c>
      <c r="AJ501" s="4">
        <v>118</v>
      </c>
      <c r="AK501" s="4">
        <v>272</v>
      </c>
      <c r="AL501" s="4">
        <v>161</v>
      </c>
      <c r="AM501" s="4">
        <v>14</v>
      </c>
      <c r="AN501" s="4">
        <v>1</v>
      </c>
      <c r="AO501" s="4">
        <v>176</v>
      </c>
      <c r="AP501" s="4">
        <v>10</v>
      </c>
      <c r="AQ501" s="4">
        <v>142</v>
      </c>
      <c r="AR501" s="4">
        <v>220</v>
      </c>
      <c r="AS501" s="4">
        <v>17</v>
      </c>
      <c r="AT501" s="4">
        <v>363</v>
      </c>
      <c r="AU501" s="4">
        <v>220</v>
      </c>
      <c r="AV501" s="4">
        <v>185</v>
      </c>
      <c r="AW501" s="4">
        <v>171</v>
      </c>
      <c r="AX501" s="4">
        <v>70</v>
      </c>
      <c r="AY501" s="4">
        <v>101</v>
      </c>
    </row>
    <row r="502" spans="1:51">
      <c r="A502" s="3"/>
      <c r="C502" s="11">
        <v>0.17</v>
      </c>
      <c r="D502" s="11">
        <v>0.17</v>
      </c>
      <c r="E502" s="11">
        <v>0.27</v>
      </c>
      <c r="F502" s="11">
        <v>0.16</v>
      </c>
      <c r="G502" s="4" t="s">
        <v>14</v>
      </c>
      <c r="H502" s="11">
        <v>0.15</v>
      </c>
      <c r="I502" s="11">
        <v>0.18</v>
      </c>
      <c r="J502" s="11">
        <v>0.13</v>
      </c>
      <c r="K502" s="11">
        <v>0.22</v>
      </c>
      <c r="L502" s="11">
        <v>0.14000000000000001</v>
      </c>
      <c r="M502" s="11">
        <v>0.25</v>
      </c>
      <c r="N502" s="11">
        <v>0.14000000000000001</v>
      </c>
      <c r="O502" s="11">
        <v>0.22</v>
      </c>
      <c r="P502" s="11">
        <v>0.15</v>
      </c>
      <c r="Q502" s="11">
        <v>0.16</v>
      </c>
      <c r="R502" s="11">
        <v>0.18</v>
      </c>
      <c r="S502" s="11">
        <v>0.16</v>
      </c>
      <c r="T502" s="11">
        <v>0.18</v>
      </c>
      <c r="U502" s="11">
        <v>0.19</v>
      </c>
      <c r="V502" s="11">
        <v>0.23</v>
      </c>
      <c r="W502" s="11">
        <v>0.21</v>
      </c>
      <c r="X502" s="11">
        <v>0.11</v>
      </c>
      <c r="Y502" s="11">
        <v>0.21</v>
      </c>
      <c r="Z502" s="11">
        <v>0.16</v>
      </c>
      <c r="AA502" s="11">
        <v>0.18</v>
      </c>
      <c r="AB502" s="11">
        <v>0.17</v>
      </c>
      <c r="AC502" s="11">
        <v>0.18</v>
      </c>
      <c r="AD502" s="11">
        <v>0.12</v>
      </c>
      <c r="AE502" s="11">
        <v>0.13</v>
      </c>
      <c r="AF502" s="11">
        <v>0.11</v>
      </c>
      <c r="AG502" s="11">
        <v>0.22</v>
      </c>
      <c r="AH502" s="11">
        <v>0.17</v>
      </c>
      <c r="AI502" s="11">
        <v>0.1</v>
      </c>
      <c r="AJ502" s="11">
        <v>0.15</v>
      </c>
      <c r="AK502" s="11">
        <v>0.18</v>
      </c>
      <c r="AL502" s="11">
        <v>0.23</v>
      </c>
      <c r="AM502" s="11">
        <v>0.1</v>
      </c>
      <c r="AN502" s="11">
        <v>0.06</v>
      </c>
      <c r="AO502" s="11">
        <v>0.13</v>
      </c>
      <c r="AP502" s="11">
        <v>0.34</v>
      </c>
      <c r="AQ502" s="11">
        <v>0.12</v>
      </c>
      <c r="AR502" s="11">
        <v>0.21</v>
      </c>
      <c r="AS502" s="11">
        <v>0.15</v>
      </c>
      <c r="AT502" s="11">
        <v>0.17</v>
      </c>
      <c r="AU502" s="11">
        <v>0.24</v>
      </c>
      <c r="AV502" s="11">
        <v>0.13</v>
      </c>
      <c r="AW502" s="11">
        <v>0.14000000000000001</v>
      </c>
      <c r="AX502" s="11">
        <v>0.18</v>
      </c>
      <c r="AY502" s="11">
        <v>0.2</v>
      </c>
    </row>
    <row r="503" spans="1:51">
      <c r="A503" s="3"/>
      <c r="B503" t="s">
        <v>194</v>
      </c>
      <c r="C503" s="4">
        <v>360</v>
      </c>
      <c r="D503" s="4">
        <v>334</v>
      </c>
      <c r="E503" s="4">
        <v>1</v>
      </c>
      <c r="F503" s="4">
        <v>25</v>
      </c>
      <c r="G503" s="4" t="s">
        <v>14</v>
      </c>
      <c r="H503" s="4">
        <v>163</v>
      </c>
      <c r="I503" s="4">
        <v>197</v>
      </c>
      <c r="J503" s="4">
        <v>102</v>
      </c>
      <c r="K503" s="4">
        <v>291</v>
      </c>
      <c r="L503" s="4">
        <v>29</v>
      </c>
      <c r="M503" s="4">
        <v>13</v>
      </c>
      <c r="N503" s="4">
        <v>18</v>
      </c>
      <c r="O503" s="4">
        <v>153</v>
      </c>
      <c r="P503" s="4">
        <v>208</v>
      </c>
      <c r="Q503" s="4">
        <v>139</v>
      </c>
      <c r="R503" s="4">
        <v>221</v>
      </c>
      <c r="S503" s="4">
        <v>199</v>
      </c>
      <c r="T503" s="4">
        <v>157</v>
      </c>
      <c r="U503" s="4">
        <v>33</v>
      </c>
      <c r="V503" s="4">
        <v>56</v>
      </c>
      <c r="W503" s="4">
        <v>178</v>
      </c>
      <c r="X503" s="4">
        <v>94</v>
      </c>
      <c r="Y503" s="4">
        <v>81</v>
      </c>
      <c r="Z503" s="4">
        <v>84</v>
      </c>
      <c r="AA503" s="4">
        <v>61</v>
      </c>
      <c r="AB503" s="4">
        <v>57</v>
      </c>
      <c r="AC503" s="4">
        <v>283</v>
      </c>
      <c r="AD503" s="4">
        <v>13</v>
      </c>
      <c r="AE503" s="4">
        <v>27</v>
      </c>
      <c r="AF503" s="4">
        <v>3</v>
      </c>
      <c r="AG503" s="4">
        <v>152</v>
      </c>
      <c r="AH503" s="4">
        <v>153</v>
      </c>
      <c r="AI503" s="4">
        <v>38</v>
      </c>
      <c r="AJ503" s="4">
        <v>127</v>
      </c>
      <c r="AK503" s="4">
        <v>208</v>
      </c>
      <c r="AL503" s="4">
        <v>162</v>
      </c>
      <c r="AM503" s="4">
        <v>12</v>
      </c>
      <c r="AN503" s="4">
        <v>7</v>
      </c>
      <c r="AO503" s="4">
        <v>125</v>
      </c>
      <c r="AP503" s="4">
        <v>7</v>
      </c>
      <c r="AQ503" s="4">
        <v>108</v>
      </c>
      <c r="AR503" s="4">
        <v>204</v>
      </c>
      <c r="AS503" s="4">
        <v>27</v>
      </c>
      <c r="AT503" s="4">
        <v>300</v>
      </c>
      <c r="AU503" s="4">
        <v>282</v>
      </c>
      <c r="AV503" s="4">
        <v>78</v>
      </c>
      <c r="AW503" s="4">
        <v>152</v>
      </c>
      <c r="AX503" s="4">
        <v>44</v>
      </c>
      <c r="AY503" s="4">
        <v>111</v>
      </c>
    </row>
    <row r="504" spans="1:51">
      <c r="A504" s="3"/>
      <c r="C504" s="11">
        <v>0.15</v>
      </c>
      <c r="D504" s="11">
        <v>0.15</v>
      </c>
      <c r="E504" s="11">
        <v>0.09</v>
      </c>
      <c r="F504" s="11">
        <v>0.13</v>
      </c>
      <c r="G504" s="4" t="s">
        <v>14</v>
      </c>
      <c r="H504" s="11">
        <v>0.16</v>
      </c>
      <c r="I504" s="11">
        <v>0.15</v>
      </c>
      <c r="J504" s="11">
        <v>0.11</v>
      </c>
      <c r="K504" s="11">
        <v>0.21</v>
      </c>
      <c r="L504" s="11">
        <v>0.1</v>
      </c>
      <c r="M504" s="11">
        <v>0.16</v>
      </c>
      <c r="N504" s="11">
        <v>0.13</v>
      </c>
      <c r="O504" s="11">
        <v>0.23</v>
      </c>
      <c r="P504" s="11">
        <v>0.12</v>
      </c>
      <c r="Q504" s="11">
        <v>0.14000000000000001</v>
      </c>
      <c r="R504" s="11">
        <v>0.16</v>
      </c>
      <c r="S504" s="11">
        <v>0.15</v>
      </c>
      <c r="T504" s="11">
        <v>0.15</v>
      </c>
      <c r="U504" s="11">
        <v>0.14000000000000001</v>
      </c>
      <c r="V504" s="11">
        <v>0.2</v>
      </c>
      <c r="W504" s="11">
        <v>0.21</v>
      </c>
      <c r="X504" s="11">
        <v>0.09</v>
      </c>
      <c r="Y504" s="11">
        <v>0.16</v>
      </c>
      <c r="Z504" s="11">
        <v>0.19</v>
      </c>
      <c r="AA504" s="11">
        <v>0.22</v>
      </c>
      <c r="AB504" s="11">
        <v>0.12</v>
      </c>
      <c r="AC504" s="11">
        <v>0.16</v>
      </c>
      <c r="AD504" s="11">
        <v>0.1</v>
      </c>
      <c r="AE504" s="11">
        <v>0.11</v>
      </c>
      <c r="AF504" s="11">
        <v>0.03</v>
      </c>
      <c r="AG504" s="11">
        <v>0.22</v>
      </c>
      <c r="AH504" s="11">
        <v>0.14000000000000001</v>
      </c>
      <c r="AI504" s="11">
        <v>7.0000000000000007E-2</v>
      </c>
      <c r="AJ504" s="11">
        <v>0.16</v>
      </c>
      <c r="AK504" s="11">
        <v>0.14000000000000001</v>
      </c>
      <c r="AL504" s="11">
        <v>0.23</v>
      </c>
      <c r="AM504" s="11">
        <v>0.09</v>
      </c>
      <c r="AN504" s="11">
        <v>0.41</v>
      </c>
      <c r="AO504" s="11">
        <v>0.1</v>
      </c>
      <c r="AP504" s="11">
        <v>0.24</v>
      </c>
      <c r="AQ504" s="11">
        <v>0.1</v>
      </c>
      <c r="AR504" s="11">
        <v>0.19</v>
      </c>
      <c r="AS504" s="11">
        <v>0.24</v>
      </c>
      <c r="AT504" s="11">
        <v>0.14000000000000001</v>
      </c>
      <c r="AU504" s="11">
        <v>0.31</v>
      </c>
      <c r="AV504" s="11">
        <v>0.05</v>
      </c>
      <c r="AW504" s="11">
        <v>0.13</v>
      </c>
      <c r="AX504" s="11">
        <v>0.12</v>
      </c>
      <c r="AY504" s="11">
        <v>0.22</v>
      </c>
    </row>
    <row r="505" spans="1:51">
      <c r="A505" s="3"/>
      <c r="B505" t="s">
        <v>195</v>
      </c>
      <c r="C505" s="4">
        <v>765</v>
      </c>
      <c r="D505" s="4">
        <v>706</v>
      </c>
      <c r="E505" s="4">
        <v>3</v>
      </c>
      <c r="F505" s="4">
        <v>56</v>
      </c>
      <c r="G505" s="4" t="s">
        <v>14</v>
      </c>
      <c r="H505" s="4">
        <v>321</v>
      </c>
      <c r="I505" s="4">
        <v>445</v>
      </c>
      <c r="J505" s="4">
        <v>223</v>
      </c>
      <c r="K505" s="4">
        <v>600</v>
      </c>
      <c r="L505" s="4">
        <v>70</v>
      </c>
      <c r="M505" s="4">
        <v>32</v>
      </c>
      <c r="N505" s="4">
        <v>39</v>
      </c>
      <c r="O505" s="4">
        <v>298</v>
      </c>
      <c r="P505" s="4">
        <v>467</v>
      </c>
      <c r="Q505" s="4">
        <v>295</v>
      </c>
      <c r="R505" s="4">
        <v>471</v>
      </c>
      <c r="S505" s="4">
        <v>413</v>
      </c>
      <c r="T505" s="4">
        <v>343</v>
      </c>
      <c r="U505" s="4">
        <v>78</v>
      </c>
      <c r="V505" s="4">
        <v>120</v>
      </c>
      <c r="W505" s="4">
        <v>355</v>
      </c>
      <c r="X505" s="4">
        <v>211</v>
      </c>
      <c r="Y505" s="4">
        <v>188</v>
      </c>
      <c r="Z505" s="4">
        <v>156</v>
      </c>
      <c r="AA505" s="4">
        <v>111</v>
      </c>
      <c r="AB505" s="4">
        <v>140</v>
      </c>
      <c r="AC505" s="4">
        <v>594</v>
      </c>
      <c r="AD505" s="4">
        <v>29</v>
      </c>
      <c r="AE505" s="4">
        <v>59</v>
      </c>
      <c r="AF505" s="4">
        <v>13</v>
      </c>
      <c r="AG505" s="4">
        <v>300</v>
      </c>
      <c r="AH505" s="4">
        <v>343</v>
      </c>
      <c r="AI505" s="4">
        <v>90</v>
      </c>
      <c r="AJ505" s="4">
        <v>245</v>
      </c>
      <c r="AK505" s="4">
        <v>480</v>
      </c>
      <c r="AL505" s="4">
        <v>323</v>
      </c>
      <c r="AM505" s="4">
        <v>25</v>
      </c>
      <c r="AN505" s="4">
        <v>8</v>
      </c>
      <c r="AO505" s="4">
        <v>300</v>
      </c>
      <c r="AP505" s="4">
        <v>17</v>
      </c>
      <c r="AQ505" s="4">
        <v>250</v>
      </c>
      <c r="AR505" s="4">
        <v>424</v>
      </c>
      <c r="AS505" s="4">
        <v>45</v>
      </c>
      <c r="AT505" s="4">
        <v>664</v>
      </c>
      <c r="AU505" s="4">
        <v>502</v>
      </c>
      <c r="AV505" s="4">
        <v>263</v>
      </c>
      <c r="AW505" s="4">
        <v>323</v>
      </c>
      <c r="AX505" s="4">
        <v>115</v>
      </c>
      <c r="AY505" s="4">
        <v>211</v>
      </c>
    </row>
    <row r="506" spans="1:51">
      <c r="A506" s="3"/>
      <c r="C506" s="11">
        <v>0.32</v>
      </c>
      <c r="D506" s="11">
        <v>0.32</v>
      </c>
      <c r="E506" s="11">
        <v>0.36</v>
      </c>
      <c r="F506" s="11">
        <v>0.28999999999999998</v>
      </c>
      <c r="G506" s="4" t="s">
        <v>14</v>
      </c>
      <c r="H506" s="11">
        <v>0.31</v>
      </c>
      <c r="I506" s="11">
        <v>0.33</v>
      </c>
      <c r="J506" s="11">
        <v>0.23</v>
      </c>
      <c r="K506" s="11">
        <v>0.44</v>
      </c>
      <c r="L506" s="11">
        <v>0.23</v>
      </c>
      <c r="M506" s="11">
        <v>0.41</v>
      </c>
      <c r="N506" s="11">
        <v>0.27</v>
      </c>
      <c r="O506" s="11">
        <v>0.45</v>
      </c>
      <c r="P506" s="11">
        <v>0.27</v>
      </c>
      <c r="Q506" s="11">
        <v>0.3</v>
      </c>
      <c r="R506" s="11">
        <v>0.33</v>
      </c>
      <c r="S506" s="11">
        <v>0.31</v>
      </c>
      <c r="T506" s="11">
        <v>0.33</v>
      </c>
      <c r="U506" s="11">
        <v>0.33</v>
      </c>
      <c r="V506" s="11">
        <v>0.42</v>
      </c>
      <c r="W506" s="11">
        <v>0.42</v>
      </c>
      <c r="X506" s="11">
        <v>0.21</v>
      </c>
      <c r="Y506" s="11">
        <v>0.37</v>
      </c>
      <c r="Z506" s="11">
        <v>0.35</v>
      </c>
      <c r="AA506" s="11">
        <v>0.39</v>
      </c>
      <c r="AB506" s="11">
        <v>0.28000000000000003</v>
      </c>
      <c r="AC506" s="11">
        <v>0.35</v>
      </c>
      <c r="AD506" s="11">
        <v>0.22</v>
      </c>
      <c r="AE506" s="11">
        <v>0.24</v>
      </c>
      <c r="AF506" s="11">
        <v>0.15</v>
      </c>
      <c r="AG506" s="11">
        <v>0.44</v>
      </c>
      <c r="AH506" s="11">
        <v>0.31</v>
      </c>
      <c r="AI506" s="11">
        <v>0.17</v>
      </c>
      <c r="AJ506" s="11">
        <v>0.31</v>
      </c>
      <c r="AK506" s="11">
        <v>0.32</v>
      </c>
      <c r="AL506" s="11">
        <v>0.46</v>
      </c>
      <c r="AM506" s="11">
        <v>0.19</v>
      </c>
      <c r="AN506" s="11">
        <v>0.47</v>
      </c>
      <c r="AO506" s="11">
        <v>0.23</v>
      </c>
      <c r="AP506" s="11">
        <v>0.59</v>
      </c>
      <c r="AQ506" s="11">
        <v>0.22</v>
      </c>
      <c r="AR506" s="11">
        <v>0.4</v>
      </c>
      <c r="AS506" s="11">
        <v>0.39</v>
      </c>
      <c r="AT506" s="11">
        <v>0.31</v>
      </c>
      <c r="AU506" s="11">
        <v>0.55000000000000004</v>
      </c>
      <c r="AV506" s="11">
        <v>0.18</v>
      </c>
      <c r="AW506" s="11">
        <v>0.27</v>
      </c>
      <c r="AX506" s="11">
        <v>0.3</v>
      </c>
      <c r="AY506" s="11">
        <v>0.41</v>
      </c>
    </row>
    <row r="507" spans="1:51">
      <c r="A507" s="3"/>
    </row>
    <row r="508" spans="1:51">
      <c r="A508" s="3"/>
    </row>
    <row r="509" spans="1:51">
      <c r="A509" s="2" t="s">
        <v>214</v>
      </c>
    </row>
    <row r="510" spans="1:51">
      <c r="A510" s="3"/>
    </row>
    <row r="511" spans="1:51" s="10" customFormat="1" ht="29.25" customHeight="1">
      <c r="A511" s="9"/>
      <c r="C511" s="7" t="s">
        <v>39</v>
      </c>
      <c r="D511" s="14" t="s">
        <v>15</v>
      </c>
      <c r="E511" s="15"/>
      <c r="F511" s="15"/>
      <c r="G511" s="15"/>
      <c r="H511" s="14" t="s">
        <v>16</v>
      </c>
      <c r="I511" s="15"/>
      <c r="J511" s="14" t="s">
        <v>17</v>
      </c>
      <c r="K511" s="15"/>
      <c r="L511" s="15"/>
      <c r="M511" s="15"/>
      <c r="N511" s="15"/>
      <c r="O511" s="14" t="s">
        <v>40</v>
      </c>
      <c r="P511" s="15"/>
      <c r="Q511" s="14" t="s">
        <v>19</v>
      </c>
      <c r="R511" s="15"/>
      <c r="S511" s="14" t="s">
        <v>41</v>
      </c>
      <c r="T511" s="15"/>
      <c r="U511" s="14" t="s">
        <v>42</v>
      </c>
      <c r="V511" s="15"/>
      <c r="W511" s="15"/>
      <c r="X511" s="15"/>
      <c r="Y511" s="14" t="s">
        <v>22</v>
      </c>
      <c r="Z511" s="15"/>
      <c r="AA511" s="15"/>
      <c r="AB511" s="15"/>
      <c r="AC511" s="15"/>
      <c r="AD511" s="15"/>
      <c r="AE511" s="15"/>
      <c r="AF511" s="15"/>
      <c r="AG511" s="14" t="s">
        <v>23</v>
      </c>
      <c r="AH511" s="15"/>
      <c r="AI511" s="15"/>
      <c r="AJ511" s="14" t="s">
        <v>24</v>
      </c>
      <c r="AK511" s="15"/>
      <c r="AL511" s="14" t="s">
        <v>25</v>
      </c>
      <c r="AM511" s="15"/>
      <c r="AN511" s="15"/>
      <c r="AO511" s="15"/>
      <c r="AP511" s="15"/>
      <c r="AQ511" s="15"/>
      <c r="AR511" s="15"/>
      <c r="AS511" s="14" t="s">
        <v>26</v>
      </c>
      <c r="AT511" s="15"/>
      <c r="AU511" s="14" t="s">
        <v>43</v>
      </c>
      <c r="AV511" s="15"/>
      <c r="AW511" s="14" t="s">
        <v>44</v>
      </c>
      <c r="AX511" s="15"/>
      <c r="AY511" s="15"/>
    </row>
    <row r="512" spans="1:51" s="7" customFormat="1" ht="32.25" customHeight="1">
      <c r="A512" s="6"/>
      <c r="D512" s="8" t="s">
        <v>45</v>
      </c>
      <c r="E512" s="8" t="s">
        <v>46</v>
      </c>
      <c r="F512" s="8" t="s">
        <v>47</v>
      </c>
      <c r="G512" s="8" t="s">
        <v>48</v>
      </c>
      <c r="H512" s="8" t="s">
        <v>49</v>
      </c>
      <c r="I512" s="8" t="s">
        <v>50</v>
      </c>
      <c r="J512" s="8" t="s">
        <v>51</v>
      </c>
      <c r="K512" s="8" t="s">
        <v>52</v>
      </c>
      <c r="L512" s="8" t="s">
        <v>53</v>
      </c>
      <c r="M512" s="8" t="s">
        <v>54</v>
      </c>
      <c r="N512" s="8" t="s">
        <v>55</v>
      </c>
      <c r="O512" s="8" t="s">
        <v>56</v>
      </c>
      <c r="P512" s="8" t="s">
        <v>57</v>
      </c>
      <c r="Q512" s="8" t="s">
        <v>56</v>
      </c>
      <c r="R512" s="8" t="s">
        <v>57</v>
      </c>
      <c r="S512" s="8" t="s">
        <v>56</v>
      </c>
      <c r="T512" s="8" t="s">
        <v>57</v>
      </c>
      <c r="U512" s="8" t="s">
        <v>58</v>
      </c>
      <c r="V512" s="8" t="s">
        <v>59</v>
      </c>
      <c r="W512" s="8" t="s">
        <v>60</v>
      </c>
      <c r="X512" s="8" t="s">
        <v>61</v>
      </c>
      <c r="Y512" s="8" t="s">
        <v>62</v>
      </c>
      <c r="Z512" s="8" t="s">
        <v>63</v>
      </c>
      <c r="AA512" s="8" t="s">
        <v>64</v>
      </c>
      <c r="AB512" s="8" t="s">
        <v>65</v>
      </c>
      <c r="AC512" s="8" t="s">
        <v>66</v>
      </c>
      <c r="AD512" s="8" t="s">
        <v>67</v>
      </c>
      <c r="AE512" s="8" t="s">
        <v>68</v>
      </c>
      <c r="AF512" s="8" t="s">
        <v>69</v>
      </c>
      <c r="AG512" s="8" t="s">
        <v>70</v>
      </c>
      <c r="AH512" s="8" t="s">
        <v>71</v>
      </c>
      <c r="AI512" s="8" t="s">
        <v>72</v>
      </c>
      <c r="AJ512" s="8" t="s">
        <v>73</v>
      </c>
      <c r="AK512" s="8" t="s">
        <v>74</v>
      </c>
      <c r="AL512" s="8" t="s">
        <v>75</v>
      </c>
      <c r="AM512" s="8" t="s">
        <v>76</v>
      </c>
      <c r="AN512" s="8" t="s">
        <v>77</v>
      </c>
      <c r="AO512" s="8" t="s">
        <v>78</v>
      </c>
      <c r="AP512" s="8" t="s">
        <v>79</v>
      </c>
      <c r="AQ512" s="8" t="s">
        <v>80</v>
      </c>
      <c r="AR512" s="8" t="s">
        <v>81</v>
      </c>
      <c r="AS512" s="8" t="s">
        <v>82</v>
      </c>
      <c r="AT512" s="8" t="s">
        <v>57</v>
      </c>
      <c r="AU512" s="8" t="s">
        <v>56</v>
      </c>
      <c r="AV512" s="8" t="s">
        <v>57</v>
      </c>
      <c r="AW512" s="8" t="s">
        <v>83</v>
      </c>
      <c r="AX512" s="8" t="s">
        <v>84</v>
      </c>
      <c r="AY512" s="8" t="s">
        <v>85</v>
      </c>
    </row>
    <row r="513" spans="1:51">
      <c r="A513" s="3" t="s">
        <v>86</v>
      </c>
      <c r="C513" s="4">
        <v>3315</v>
      </c>
      <c r="D513" s="4">
        <v>2189</v>
      </c>
      <c r="E513" s="4">
        <v>790</v>
      </c>
      <c r="F513" s="4">
        <v>196</v>
      </c>
      <c r="G513" s="4">
        <v>140</v>
      </c>
      <c r="H513" s="4">
        <v>1558</v>
      </c>
      <c r="I513" s="4">
        <v>1757</v>
      </c>
      <c r="J513" s="4">
        <v>1318</v>
      </c>
      <c r="K513" s="4">
        <v>1919</v>
      </c>
      <c r="L513" s="4">
        <v>321</v>
      </c>
      <c r="M513" s="4">
        <v>85</v>
      </c>
      <c r="N513" s="4">
        <v>179</v>
      </c>
      <c r="O513" s="4">
        <v>774</v>
      </c>
      <c r="P513" s="4">
        <v>2541</v>
      </c>
      <c r="Q513" s="4">
        <v>1183</v>
      </c>
      <c r="R513" s="4">
        <v>2132</v>
      </c>
      <c r="S513" s="4">
        <v>1635</v>
      </c>
      <c r="T513" s="4">
        <v>1629</v>
      </c>
      <c r="U513" s="4">
        <v>373</v>
      </c>
      <c r="V513" s="4">
        <v>385</v>
      </c>
      <c r="W513" s="4">
        <v>1153</v>
      </c>
      <c r="X513" s="4">
        <v>1397</v>
      </c>
      <c r="Y513" s="4">
        <v>704</v>
      </c>
      <c r="Z513" s="4">
        <v>615</v>
      </c>
      <c r="AA513" s="4">
        <v>348</v>
      </c>
      <c r="AB513" s="4">
        <v>766</v>
      </c>
      <c r="AC513" s="4">
        <v>2433</v>
      </c>
      <c r="AD513" s="4">
        <v>172</v>
      </c>
      <c r="AE513" s="4">
        <v>326</v>
      </c>
      <c r="AF513" s="4">
        <v>103</v>
      </c>
      <c r="AG513" s="4">
        <v>888</v>
      </c>
      <c r="AH513" s="4">
        <v>1525</v>
      </c>
      <c r="AI513" s="4">
        <v>784</v>
      </c>
      <c r="AJ513" s="4">
        <v>1081</v>
      </c>
      <c r="AK513" s="4">
        <v>2084</v>
      </c>
      <c r="AL513" s="4">
        <v>784</v>
      </c>
      <c r="AM513" s="4">
        <v>140</v>
      </c>
      <c r="AN513" s="4">
        <v>20</v>
      </c>
      <c r="AO513" s="4">
        <v>2059</v>
      </c>
      <c r="AP513" s="4">
        <v>33</v>
      </c>
      <c r="AQ513" s="4">
        <v>1819</v>
      </c>
      <c r="AR513" s="4">
        <v>1216</v>
      </c>
      <c r="AS513" s="4">
        <v>198</v>
      </c>
      <c r="AT513" s="4">
        <v>2919</v>
      </c>
      <c r="AU513" s="4">
        <v>1158</v>
      </c>
      <c r="AV513" s="4">
        <v>2157</v>
      </c>
      <c r="AW513" s="4">
        <v>1548</v>
      </c>
      <c r="AX513" s="4">
        <v>502</v>
      </c>
      <c r="AY513" s="4">
        <v>819</v>
      </c>
    </row>
    <row r="514" spans="1:51">
      <c r="A514" s="3"/>
    </row>
    <row r="515" spans="1:51">
      <c r="A515" s="3" t="s">
        <v>215</v>
      </c>
      <c r="B515" t="s">
        <v>216</v>
      </c>
      <c r="C515" s="4">
        <v>1408</v>
      </c>
      <c r="D515" s="4">
        <v>952</v>
      </c>
      <c r="E515" s="4">
        <v>238</v>
      </c>
      <c r="F515" s="4">
        <v>135</v>
      </c>
      <c r="G515" s="4">
        <v>83</v>
      </c>
      <c r="H515" s="4">
        <v>796</v>
      </c>
      <c r="I515" s="4">
        <v>612</v>
      </c>
      <c r="J515" s="4">
        <v>488</v>
      </c>
      <c r="K515" s="4">
        <v>909</v>
      </c>
      <c r="L515" s="4">
        <v>172</v>
      </c>
      <c r="M515" s="4">
        <v>28</v>
      </c>
      <c r="N515" s="4">
        <v>84</v>
      </c>
      <c r="O515" s="4">
        <v>292</v>
      </c>
      <c r="P515" s="4">
        <v>1116</v>
      </c>
      <c r="Q515" s="4">
        <v>553</v>
      </c>
      <c r="R515" s="4">
        <v>855</v>
      </c>
      <c r="S515" s="4">
        <v>756</v>
      </c>
      <c r="T515" s="4">
        <v>624</v>
      </c>
      <c r="U515" s="4">
        <v>265</v>
      </c>
      <c r="V515" s="4">
        <v>262</v>
      </c>
      <c r="W515" s="4">
        <v>542</v>
      </c>
      <c r="X515" s="4">
        <v>335</v>
      </c>
      <c r="Y515" s="4">
        <v>290</v>
      </c>
      <c r="Z515" s="4">
        <v>264</v>
      </c>
      <c r="AA515" s="4">
        <v>162</v>
      </c>
      <c r="AB515" s="4">
        <v>322</v>
      </c>
      <c r="AC515" s="4">
        <v>1038</v>
      </c>
      <c r="AD515" s="4">
        <v>86</v>
      </c>
      <c r="AE515" s="4">
        <v>136</v>
      </c>
      <c r="AF515" s="4">
        <v>35</v>
      </c>
      <c r="AG515" s="4">
        <v>557</v>
      </c>
      <c r="AH515" s="4">
        <v>724</v>
      </c>
      <c r="AI515" s="4">
        <v>105</v>
      </c>
      <c r="AJ515" s="4">
        <v>409</v>
      </c>
      <c r="AK515" s="4">
        <v>968</v>
      </c>
      <c r="AL515" s="4">
        <v>423</v>
      </c>
      <c r="AM515" s="4">
        <v>116</v>
      </c>
      <c r="AN515" s="4">
        <v>12</v>
      </c>
      <c r="AO515" s="4">
        <v>775</v>
      </c>
      <c r="AP515" s="4">
        <v>10</v>
      </c>
      <c r="AQ515" s="4">
        <v>667</v>
      </c>
      <c r="AR515" s="4">
        <v>668</v>
      </c>
      <c r="AS515" s="4">
        <v>91</v>
      </c>
      <c r="AT515" s="4">
        <v>1264</v>
      </c>
      <c r="AU515" s="4">
        <v>455</v>
      </c>
      <c r="AV515" s="4">
        <v>953</v>
      </c>
      <c r="AW515" s="4">
        <v>664</v>
      </c>
      <c r="AX515" s="4">
        <v>219</v>
      </c>
      <c r="AY515" s="4">
        <v>360</v>
      </c>
    </row>
    <row r="516" spans="1:51">
      <c r="A516" s="3"/>
      <c r="C516" s="11">
        <v>0.42</v>
      </c>
      <c r="D516" s="11">
        <v>0.43</v>
      </c>
      <c r="E516" s="11">
        <v>0.3</v>
      </c>
      <c r="F516" s="11">
        <v>0.69</v>
      </c>
      <c r="G516" s="11">
        <v>0.59</v>
      </c>
      <c r="H516" s="11">
        <v>0.51</v>
      </c>
      <c r="I516" s="11">
        <v>0.35</v>
      </c>
      <c r="J516" s="11">
        <v>0.37</v>
      </c>
      <c r="K516" s="11">
        <v>0.47</v>
      </c>
      <c r="L516" s="11">
        <v>0.54</v>
      </c>
      <c r="M516" s="11">
        <v>0.33</v>
      </c>
      <c r="N516" s="11">
        <v>0.47</v>
      </c>
      <c r="O516" s="11">
        <v>0.38</v>
      </c>
      <c r="P516" s="11">
        <v>0.44</v>
      </c>
      <c r="Q516" s="11">
        <v>0.47</v>
      </c>
      <c r="R516" s="11">
        <v>0.4</v>
      </c>
      <c r="S516" s="11">
        <v>0.46</v>
      </c>
      <c r="T516" s="11">
        <v>0.38</v>
      </c>
      <c r="U516" s="11">
        <v>0.71</v>
      </c>
      <c r="V516" s="11">
        <v>0.68</v>
      </c>
      <c r="W516" s="11">
        <v>0.47</v>
      </c>
      <c r="X516" s="11">
        <v>0.24</v>
      </c>
      <c r="Y516" s="11">
        <v>0.41</v>
      </c>
      <c r="Z516" s="11">
        <v>0.43</v>
      </c>
      <c r="AA516" s="11">
        <v>0.46</v>
      </c>
      <c r="AB516" s="11">
        <v>0.42</v>
      </c>
      <c r="AC516" s="11">
        <v>0.43</v>
      </c>
      <c r="AD516" s="11">
        <v>0.5</v>
      </c>
      <c r="AE516" s="11">
        <v>0.42</v>
      </c>
      <c r="AF516" s="11">
        <v>0.34</v>
      </c>
      <c r="AG516" s="11">
        <v>0.63</v>
      </c>
      <c r="AH516" s="11">
        <v>0.47</v>
      </c>
      <c r="AI516" s="11">
        <v>0.13</v>
      </c>
      <c r="AJ516" s="11">
        <v>0.38</v>
      </c>
      <c r="AK516" s="11">
        <v>0.46</v>
      </c>
      <c r="AL516" s="11">
        <v>0.54</v>
      </c>
      <c r="AM516" s="11">
        <v>0.83</v>
      </c>
      <c r="AN516" s="11">
        <v>0.63</v>
      </c>
      <c r="AO516" s="11">
        <v>0.38</v>
      </c>
      <c r="AP516" s="11">
        <v>0.28999999999999998</v>
      </c>
      <c r="AQ516" s="11">
        <v>0.37</v>
      </c>
      <c r="AR516" s="11">
        <v>0.55000000000000004</v>
      </c>
      <c r="AS516" s="11">
        <v>0.46</v>
      </c>
      <c r="AT516" s="11">
        <v>0.43</v>
      </c>
      <c r="AU516" s="11">
        <v>0.39</v>
      </c>
      <c r="AV516" s="11">
        <v>0.44</v>
      </c>
      <c r="AW516" s="11">
        <v>0.43</v>
      </c>
      <c r="AX516" s="11">
        <v>0.44</v>
      </c>
      <c r="AY516" s="11">
        <v>0.44</v>
      </c>
    </row>
    <row r="517" spans="1:51">
      <c r="A517" s="3"/>
      <c r="B517" t="s">
        <v>217</v>
      </c>
      <c r="C517" s="4">
        <v>921</v>
      </c>
      <c r="D517" s="4">
        <v>678</v>
      </c>
      <c r="E517" s="4">
        <v>183</v>
      </c>
      <c r="F517" s="4">
        <v>40</v>
      </c>
      <c r="G517" s="4">
        <v>20</v>
      </c>
      <c r="H517" s="4">
        <v>494</v>
      </c>
      <c r="I517" s="4">
        <v>427</v>
      </c>
      <c r="J517" s="4">
        <v>376</v>
      </c>
      <c r="K517" s="4">
        <v>553</v>
      </c>
      <c r="L517" s="4">
        <v>95</v>
      </c>
      <c r="M517" s="4">
        <v>29</v>
      </c>
      <c r="N517" s="4">
        <v>43</v>
      </c>
      <c r="O517" s="4">
        <v>230</v>
      </c>
      <c r="P517" s="4">
        <v>690</v>
      </c>
      <c r="Q517" s="4">
        <v>369</v>
      </c>
      <c r="R517" s="4">
        <v>551</v>
      </c>
      <c r="S517" s="4">
        <v>508</v>
      </c>
      <c r="T517" s="4">
        <v>404</v>
      </c>
      <c r="U517" s="4">
        <v>82</v>
      </c>
      <c r="V517" s="4">
        <v>103</v>
      </c>
      <c r="W517" s="4">
        <v>337</v>
      </c>
      <c r="X517" s="4">
        <v>398</v>
      </c>
      <c r="Y517" s="4">
        <v>200</v>
      </c>
      <c r="Z517" s="4">
        <v>167</v>
      </c>
      <c r="AA517" s="4">
        <v>83</v>
      </c>
      <c r="AB517" s="4">
        <v>228</v>
      </c>
      <c r="AC517" s="4">
        <v>678</v>
      </c>
      <c r="AD517" s="4">
        <v>52</v>
      </c>
      <c r="AE517" s="4">
        <v>81</v>
      </c>
      <c r="AF517" s="4">
        <v>33</v>
      </c>
      <c r="AG517" s="4">
        <v>256</v>
      </c>
      <c r="AH517" s="4">
        <v>370</v>
      </c>
      <c r="AI517" s="4">
        <v>259</v>
      </c>
      <c r="AJ517" s="4">
        <v>314</v>
      </c>
      <c r="AK517" s="4">
        <v>563</v>
      </c>
      <c r="AL517" s="4">
        <v>241</v>
      </c>
      <c r="AM517" s="4">
        <v>34</v>
      </c>
      <c r="AN517" s="4">
        <v>5</v>
      </c>
      <c r="AO517" s="4">
        <v>539</v>
      </c>
      <c r="AP517" s="4">
        <v>7</v>
      </c>
      <c r="AQ517" s="4">
        <v>479</v>
      </c>
      <c r="AR517" s="4">
        <v>348</v>
      </c>
      <c r="AS517" s="4">
        <v>59</v>
      </c>
      <c r="AT517" s="4">
        <v>806</v>
      </c>
      <c r="AU517" s="4">
        <v>388</v>
      </c>
      <c r="AV517" s="4">
        <v>533</v>
      </c>
      <c r="AW517" s="4">
        <v>422</v>
      </c>
      <c r="AX517" s="4">
        <v>140</v>
      </c>
      <c r="AY517" s="4">
        <v>223</v>
      </c>
    </row>
    <row r="518" spans="1:51">
      <c r="A518" s="3"/>
      <c r="C518" s="11">
        <v>0.28000000000000003</v>
      </c>
      <c r="D518" s="11">
        <v>0.31</v>
      </c>
      <c r="E518" s="11">
        <v>0.23</v>
      </c>
      <c r="F518" s="11">
        <v>0.2</v>
      </c>
      <c r="G518" s="11">
        <v>0.14000000000000001</v>
      </c>
      <c r="H518" s="11">
        <v>0.32</v>
      </c>
      <c r="I518" s="11">
        <v>0.24</v>
      </c>
      <c r="J518" s="11">
        <v>0.28999999999999998</v>
      </c>
      <c r="K518" s="11">
        <v>0.28999999999999998</v>
      </c>
      <c r="L518" s="11">
        <v>0.3</v>
      </c>
      <c r="M518" s="11">
        <v>0.34</v>
      </c>
      <c r="N518" s="11">
        <v>0.24</v>
      </c>
      <c r="O518" s="11">
        <v>0.3</v>
      </c>
      <c r="P518" s="11">
        <v>0.27</v>
      </c>
      <c r="Q518" s="11">
        <v>0.31</v>
      </c>
      <c r="R518" s="11">
        <v>0.26</v>
      </c>
      <c r="S518" s="11">
        <v>0.31</v>
      </c>
      <c r="T518" s="11">
        <v>0.25</v>
      </c>
      <c r="U518" s="11">
        <v>0.22</v>
      </c>
      <c r="V518" s="11">
        <v>0.27</v>
      </c>
      <c r="W518" s="11">
        <v>0.28999999999999998</v>
      </c>
      <c r="X518" s="11">
        <v>0.28000000000000003</v>
      </c>
      <c r="Y518" s="11">
        <v>0.28000000000000003</v>
      </c>
      <c r="Z518" s="11">
        <v>0.27</v>
      </c>
      <c r="AA518" s="11">
        <v>0.24</v>
      </c>
      <c r="AB518" s="11">
        <v>0.3</v>
      </c>
      <c r="AC518" s="11">
        <v>0.28000000000000003</v>
      </c>
      <c r="AD518" s="11">
        <v>0.3</v>
      </c>
      <c r="AE518" s="11">
        <v>0.25</v>
      </c>
      <c r="AF518" s="11">
        <v>0.32</v>
      </c>
      <c r="AG518" s="11">
        <v>0.28999999999999998</v>
      </c>
      <c r="AH518" s="11">
        <v>0.24</v>
      </c>
      <c r="AI518" s="11">
        <v>0.33</v>
      </c>
      <c r="AJ518" s="11">
        <v>0.28999999999999998</v>
      </c>
      <c r="AK518" s="11">
        <v>0.27</v>
      </c>
      <c r="AL518" s="11">
        <v>0.31</v>
      </c>
      <c r="AM518" s="11">
        <v>0.24</v>
      </c>
      <c r="AN518" s="11">
        <v>0.28000000000000003</v>
      </c>
      <c r="AO518" s="11">
        <v>0.26</v>
      </c>
      <c r="AP518" s="11">
        <v>0.22</v>
      </c>
      <c r="AQ518" s="11">
        <v>0.26</v>
      </c>
      <c r="AR518" s="11">
        <v>0.28999999999999998</v>
      </c>
      <c r="AS518" s="11">
        <v>0.3</v>
      </c>
      <c r="AT518" s="11">
        <v>0.28000000000000003</v>
      </c>
      <c r="AU518" s="11">
        <v>0.33</v>
      </c>
      <c r="AV518" s="11">
        <v>0.25</v>
      </c>
      <c r="AW518" s="11">
        <v>0.27</v>
      </c>
      <c r="AX518" s="11">
        <v>0.28000000000000003</v>
      </c>
      <c r="AY518" s="11">
        <v>0.27</v>
      </c>
    </row>
    <row r="519" spans="1:51">
      <c r="A519" s="3"/>
      <c r="B519" t="s">
        <v>218</v>
      </c>
      <c r="C519" s="4">
        <v>581</v>
      </c>
      <c r="D519" s="4">
        <v>389</v>
      </c>
      <c r="E519" s="4">
        <v>176</v>
      </c>
      <c r="F519" s="4">
        <v>8</v>
      </c>
      <c r="G519" s="4">
        <v>8</v>
      </c>
      <c r="H519" s="4">
        <v>253</v>
      </c>
      <c r="I519" s="4">
        <v>328</v>
      </c>
      <c r="J519" s="4">
        <v>219</v>
      </c>
      <c r="K519" s="4">
        <v>369</v>
      </c>
      <c r="L519" s="4">
        <v>43</v>
      </c>
      <c r="M519" s="4">
        <v>15</v>
      </c>
      <c r="N519" s="4">
        <v>31</v>
      </c>
      <c r="O519" s="4">
        <v>190</v>
      </c>
      <c r="P519" s="4">
        <v>392</v>
      </c>
      <c r="Q519" s="4">
        <v>194</v>
      </c>
      <c r="R519" s="4">
        <v>387</v>
      </c>
      <c r="S519" s="4">
        <v>284</v>
      </c>
      <c r="T519" s="4">
        <v>293</v>
      </c>
      <c r="U519" s="4">
        <v>25</v>
      </c>
      <c r="V519" s="4">
        <v>49</v>
      </c>
      <c r="W519" s="4">
        <v>288</v>
      </c>
      <c r="X519" s="4">
        <v>219</v>
      </c>
      <c r="Y519" s="4">
        <v>116</v>
      </c>
      <c r="Z519" s="4">
        <v>113</v>
      </c>
      <c r="AA519" s="4">
        <v>72</v>
      </c>
      <c r="AB519" s="4">
        <v>119</v>
      </c>
      <c r="AC519" s="4">
        <v>420</v>
      </c>
      <c r="AD519" s="4">
        <v>29</v>
      </c>
      <c r="AE519" s="4">
        <v>46</v>
      </c>
      <c r="AF519" s="4">
        <v>19</v>
      </c>
      <c r="AG519" s="4">
        <v>141</v>
      </c>
      <c r="AH519" s="4">
        <v>289</v>
      </c>
      <c r="AI519" s="4">
        <v>118</v>
      </c>
      <c r="AJ519" s="4">
        <v>212</v>
      </c>
      <c r="AK519" s="4">
        <v>321</v>
      </c>
      <c r="AL519" s="4">
        <v>154</v>
      </c>
      <c r="AM519" s="4">
        <v>10</v>
      </c>
      <c r="AN519" s="4">
        <v>6</v>
      </c>
      <c r="AO519" s="4">
        <v>327</v>
      </c>
      <c r="AP519" s="4">
        <v>4</v>
      </c>
      <c r="AQ519" s="4">
        <v>287</v>
      </c>
      <c r="AR519" s="4">
        <v>214</v>
      </c>
      <c r="AS519" s="4">
        <v>45</v>
      </c>
      <c r="AT519" s="4">
        <v>476</v>
      </c>
      <c r="AU519" s="4">
        <v>359</v>
      </c>
      <c r="AV519" s="4">
        <v>223</v>
      </c>
      <c r="AW519" s="4">
        <v>232</v>
      </c>
      <c r="AX519" s="4">
        <v>87</v>
      </c>
      <c r="AY519" s="4">
        <v>158</v>
      </c>
    </row>
    <row r="520" spans="1:51">
      <c r="A520" s="3"/>
      <c r="C520" s="11">
        <v>0.18</v>
      </c>
      <c r="D520" s="11">
        <v>0.18</v>
      </c>
      <c r="E520" s="11">
        <v>0.22</v>
      </c>
      <c r="F520" s="11">
        <v>0.04</v>
      </c>
      <c r="G520" s="11">
        <v>0.06</v>
      </c>
      <c r="H520" s="11">
        <v>0.16</v>
      </c>
      <c r="I520" s="11">
        <v>0.19</v>
      </c>
      <c r="J520" s="11">
        <v>0.17</v>
      </c>
      <c r="K520" s="11">
        <v>0.19</v>
      </c>
      <c r="L520" s="11">
        <v>0.13</v>
      </c>
      <c r="M520" s="11">
        <v>0.18</v>
      </c>
      <c r="N520" s="11">
        <v>0.17</v>
      </c>
      <c r="O520" s="11">
        <v>0.24</v>
      </c>
      <c r="P520" s="11">
        <v>0.15</v>
      </c>
      <c r="Q520" s="11">
        <v>0.16</v>
      </c>
      <c r="R520" s="11">
        <v>0.18</v>
      </c>
      <c r="S520" s="11">
        <v>0.17</v>
      </c>
      <c r="T520" s="11">
        <v>0.18</v>
      </c>
      <c r="U520" s="11">
        <v>7.0000000000000007E-2</v>
      </c>
      <c r="V520" s="11">
        <v>0.13</v>
      </c>
      <c r="W520" s="11">
        <v>0.25</v>
      </c>
      <c r="X520" s="11">
        <v>0.16</v>
      </c>
      <c r="Y520" s="11">
        <v>0.16</v>
      </c>
      <c r="Z520" s="11">
        <v>0.18</v>
      </c>
      <c r="AA520" s="11">
        <v>0.21</v>
      </c>
      <c r="AB520" s="11">
        <v>0.15</v>
      </c>
      <c r="AC520" s="11">
        <v>0.17</v>
      </c>
      <c r="AD520" s="11">
        <v>0.17</v>
      </c>
      <c r="AE520" s="11">
        <v>0.14000000000000001</v>
      </c>
      <c r="AF520" s="11">
        <v>0.19</v>
      </c>
      <c r="AG520" s="11">
        <v>0.16</v>
      </c>
      <c r="AH520" s="11">
        <v>0.19</v>
      </c>
      <c r="AI520" s="11">
        <v>0.15</v>
      </c>
      <c r="AJ520" s="11">
        <v>0.2</v>
      </c>
      <c r="AK520" s="11">
        <v>0.15</v>
      </c>
      <c r="AL520" s="11">
        <v>0.2</v>
      </c>
      <c r="AM520" s="11">
        <v>7.0000000000000007E-2</v>
      </c>
      <c r="AN520" s="11">
        <v>0.28999999999999998</v>
      </c>
      <c r="AO520" s="11">
        <v>0.16</v>
      </c>
      <c r="AP520" s="11">
        <v>0.12</v>
      </c>
      <c r="AQ520" s="11">
        <v>0.16</v>
      </c>
      <c r="AR520" s="11">
        <v>0.18</v>
      </c>
      <c r="AS520" s="11">
        <v>0.23</v>
      </c>
      <c r="AT520" s="11">
        <v>0.16</v>
      </c>
      <c r="AU520" s="11">
        <v>0.31</v>
      </c>
      <c r="AV520" s="11">
        <v>0.1</v>
      </c>
      <c r="AW520" s="11">
        <v>0.15</v>
      </c>
      <c r="AX520" s="11">
        <v>0.17</v>
      </c>
      <c r="AY520" s="11">
        <v>0.19</v>
      </c>
    </row>
    <row r="521" spans="1:51">
      <c r="A521" s="3"/>
      <c r="B521" t="s">
        <v>219</v>
      </c>
      <c r="C521" s="4">
        <v>348</v>
      </c>
      <c r="D521" s="4">
        <v>242</v>
      </c>
      <c r="E521" s="4">
        <v>105</v>
      </c>
      <c r="F521" s="4" t="s">
        <v>14</v>
      </c>
      <c r="G521" s="4">
        <v>1</v>
      </c>
      <c r="H521" s="4">
        <v>78</v>
      </c>
      <c r="I521" s="4">
        <v>270</v>
      </c>
      <c r="J521" s="4">
        <v>196</v>
      </c>
      <c r="K521" s="4">
        <v>133</v>
      </c>
      <c r="L521" s="4">
        <v>24</v>
      </c>
      <c r="M521" s="4">
        <v>9</v>
      </c>
      <c r="N521" s="4">
        <v>14</v>
      </c>
      <c r="O521" s="4">
        <v>99</v>
      </c>
      <c r="P521" s="4">
        <v>249</v>
      </c>
      <c r="Q521" s="4">
        <v>130</v>
      </c>
      <c r="R521" s="4">
        <v>218</v>
      </c>
      <c r="S521" s="4">
        <v>154</v>
      </c>
      <c r="T521" s="4">
        <v>193</v>
      </c>
      <c r="U521" s="4">
        <v>3</v>
      </c>
      <c r="V521" s="4">
        <v>1</v>
      </c>
      <c r="W521" s="4">
        <v>17</v>
      </c>
      <c r="X521" s="4">
        <v>327</v>
      </c>
      <c r="Y521" s="4">
        <v>73</v>
      </c>
      <c r="Z521" s="4">
        <v>67</v>
      </c>
      <c r="AA521" s="4">
        <v>37</v>
      </c>
      <c r="AB521" s="4">
        <v>90</v>
      </c>
      <c r="AC521" s="4">
        <v>268</v>
      </c>
      <c r="AD521" s="4">
        <v>18</v>
      </c>
      <c r="AE521" s="4">
        <v>26</v>
      </c>
      <c r="AF521" s="4">
        <v>11</v>
      </c>
      <c r="AG521" s="4">
        <v>3</v>
      </c>
      <c r="AH521" s="4">
        <v>28</v>
      </c>
      <c r="AI521" s="4">
        <v>292</v>
      </c>
      <c r="AJ521" s="4">
        <v>164</v>
      </c>
      <c r="AK521" s="4">
        <v>158</v>
      </c>
      <c r="AL521" s="4">
        <v>30</v>
      </c>
      <c r="AM521" s="4">
        <v>5</v>
      </c>
      <c r="AN521" s="4" t="s">
        <v>14</v>
      </c>
      <c r="AO521" s="4">
        <v>268</v>
      </c>
      <c r="AP521" s="4">
        <v>4</v>
      </c>
      <c r="AQ521" s="4">
        <v>252</v>
      </c>
      <c r="AR521" s="4">
        <v>55</v>
      </c>
      <c r="AS521" s="4">
        <v>22</v>
      </c>
      <c r="AT521" s="4">
        <v>296</v>
      </c>
      <c r="AU521" s="4">
        <v>112</v>
      </c>
      <c r="AV521" s="4">
        <v>236</v>
      </c>
      <c r="AW521" s="4">
        <v>183</v>
      </c>
      <c r="AX521" s="4">
        <v>49</v>
      </c>
      <c r="AY521" s="4">
        <v>75</v>
      </c>
    </row>
    <row r="522" spans="1:51">
      <c r="A522" s="3"/>
      <c r="C522" s="11">
        <v>0.1</v>
      </c>
      <c r="D522" s="11">
        <v>0.11</v>
      </c>
      <c r="E522" s="11">
        <v>0.13</v>
      </c>
      <c r="F522" s="4" t="s">
        <v>14</v>
      </c>
      <c r="G522" s="11">
        <v>0.01</v>
      </c>
      <c r="H522" s="11">
        <v>0.05</v>
      </c>
      <c r="I522" s="11">
        <v>0.15</v>
      </c>
      <c r="J522" s="11">
        <v>0.15</v>
      </c>
      <c r="K522" s="11">
        <v>7.0000000000000007E-2</v>
      </c>
      <c r="L522" s="11">
        <v>7.0000000000000007E-2</v>
      </c>
      <c r="M522" s="11">
        <v>0.1</v>
      </c>
      <c r="N522" s="11">
        <v>0.08</v>
      </c>
      <c r="O522" s="11">
        <v>0.13</v>
      </c>
      <c r="P522" s="11">
        <v>0.1</v>
      </c>
      <c r="Q522" s="11">
        <v>0.11</v>
      </c>
      <c r="R522" s="11">
        <v>0.1</v>
      </c>
      <c r="S522" s="11">
        <v>0.09</v>
      </c>
      <c r="T522" s="11">
        <v>0.12</v>
      </c>
      <c r="U522" s="11">
        <v>0.01</v>
      </c>
      <c r="V522" s="11">
        <v>0</v>
      </c>
      <c r="W522" s="11">
        <v>0.01</v>
      </c>
      <c r="X522" s="11">
        <v>0.23</v>
      </c>
      <c r="Y522" s="11">
        <v>0.1</v>
      </c>
      <c r="Z522" s="11">
        <v>0.11</v>
      </c>
      <c r="AA522" s="11">
        <v>0.11</v>
      </c>
      <c r="AB522" s="11">
        <v>0.12</v>
      </c>
      <c r="AC522" s="11">
        <v>0.11</v>
      </c>
      <c r="AD522" s="11">
        <v>0.1</v>
      </c>
      <c r="AE522" s="11">
        <v>0.08</v>
      </c>
      <c r="AF522" s="11">
        <v>0.11</v>
      </c>
      <c r="AG522" s="11">
        <v>0</v>
      </c>
      <c r="AH522" s="11">
        <v>0.02</v>
      </c>
      <c r="AI522" s="11">
        <v>0.37</v>
      </c>
      <c r="AJ522" s="11">
        <v>0.15</v>
      </c>
      <c r="AK522" s="11">
        <v>0.08</v>
      </c>
      <c r="AL522" s="11">
        <v>0.04</v>
      </c>
      <c r="AM522" s="11">
        <v>0.03</v>
      </c>
      <c r="AN522" s="4" t="s">
        <v>14</v>
      </c>
      <c r="AO522" s="11">
        <v>0.13</v>
      </c>
      <c r="AP522" s="11">
        <v>0.12</v>
      </c>
      <c r="AQ522" s="11">
        <v>0.14000000000000001</v>
      </c>
      <c r="AR522" s="11">
        <v>0.05</v>
      </c>
      <c r="AS522" s="11">
        <v>0.11</v>
      </c>
      <c r="AT522" s="11">
        <v>0.1</v>
      </c>
      <c r="AU522" s="11">
        <v>0.1</v>
      </c>
      <c r="AV522" s="11">
        <v>0.11</v>
      </c>
      <c r="AW522" s="11">
        <v>0.12</v>
      </c>
      <c r="AX522" s="11">
        <v>0.1</v>
      </c>
      <c r="AY522" s="11">
        <v>0.09</v>
      </c>
    </row>
    <row r="523" spans="1:51">
      <c r="A523" s="3"/>
      <c r="B523" t="s">
        <v>220</v>
      </c>
      <c r="C523" s="4">
        <v>310</v>
      </c>
      <c r="D523" s="4">
        <v>220</v>
      </c>
      <c r="E523" s="4">
        <v>48</v>
      </c>
      <c r="F523" s="4">
        <v>25</v>
      </c>
      <c r="G523" s="4">
        <v>17</v>
      </c>
      <c r="H523" s="4">
        <v>162</v>
      </c>
      <c r="I523" s="4">
        <v>148</v>
      </c>
      <c r="J523" s="4">
        <v>81</v>
      </c>
      <c r="K523" s="4">
        <v>222</v>
      </c>
      <c r="L523" s="4">
        <v>14</v>
      </c>
      <c r="M523" s="4">
        <v>10</v>
      </c>
      <c r="N523" s="4">
        <v>10</v>
      </c>
      <c r="O523" s="4">
        <v>45</v>
      </c>
      <c r="P523" s="4">
        <v>265</v>
      </c>
      <c r="Q523" s="4">
        <v>115</v>
      </c>
      <c r="R523" s="4">
        <v>195</v>
      </c>
      <c r="S523" s="4">
        <v>163</v>
      </c>
      <c r="T523" s="4">
        <v>143</v>
      </c>
      <c r="U523" s="4">
        <v>50</v>
      </c>
      <c r="V523" s="4">
        <v>68</v>
      </c>
      <c r="W523" s="4">
        <v>124</v>
      </c>
      <c r="X523" s="4">
        <v>66</v>
      </c>
      <c r="Y523" s="4">
        <v>61</v>
      </c>
      <c r="Z523" s="4">
        <v>56</v>
      </c>
      <c r="AA523" s="4">
        <v>50</v>
      </c>
      <c r="AB523" s="4">
        <v>79</v>
      </c>
      <c r="AC523" s="4">
        <v>245</v>
      </c>
      <c r="AD523" s="4">
        <v>12</v>
      </c>
      <c r="AE523" s="4">
        <v>25</v>
      </c>
      <c r="AF523" s="4">
        <v>4</v>
      </c>
      <c r="AG523" s="4">
        <v>146</v>
      </c>
      <c r="AH523" s="4">
        <v>115</v>
      </c>
      <c r="AI523" s="4">
        <v>39</v>
      </c>
      <c r="AJ523" s="4">
        <v>91</v>
      </c>
      <c r="AK523" s="4">
        <v>207</v>
      </c>
      <c r="AL523" s="4">
        <v>123</v>
      </c>
      <c r="AM523" s="4">
        <v>17</v>
      </c>
      <c r="AN523" s="4">
        <v>1</v>
      </c>
      <c r="AO523" s="4">
        <v>140</v>
      </c>
      <c r="AP523" s="4">
        <v>7</v>
      </c>
      <c r="AQ523" s="4">
        <v>118</v>
      </c>
      <c r="AR523" s="4">
        <v>170</v>
      </c>
      <c r="AS523" s="4">
        <v>24</v>
      </c>
      <c r="AT523" s="4">
        <v>273</v>
      </c>
      <c r="AU523" s="4">
        <v>139</v>
      </c>
      <c r="AV523" s="4">
        <v>170</v>
      </c>
      <c r="AW523" s="4">
        <v>129</v>
      </c>
      <c r="AX523" s="4">
        <v>56</v>
      </c>
      <c r="AY523" s="4">
        <v>84</v>
      </c>
    </row>
    <row r="524" spans="1:51">
      <c r="A524" s="3"/>
      <c r="C524" s="11">
        <v>0.09</v>
      </c>
      <c r="D524" s="11">
        <v>0.1</v>
      </c>
      <c r="E524" s="11">
        <v>0.06</v>
      </c>
      <c r="F524" s="11">
        <v>0.13</v>
      </c>
      <c r="G524" s="11">
        <v>0.12</v>
      </c>
      <c r="H524" s="11">
        <v>0.1</v>
      </c>
      <c r="I524" s="11">
        <v>0.08</v>
      </c>
      <c r="J524" s="11">
        <v>0.06</v>
      </c>
      <c r="K524" s="11">
        <v>0.12</v>
      </c>
      <c r="L524" s="11">
        <v>0.04</v>
      </c>
      <c r="M524" s="11">
        <v>0.12</v>
      </c>
      <c r="N524" s="11">
        <v>0.05</v>
      </c>
      <c r="O524" s="11">
        <v>0.06</v>
      </c>
      <c r="P524" s="11">
        <v>0.1</v>
      </c>
      <c r="Q524" s="11">
        <v>0.1</v>
      </c>
      <c r="R524" s="11">
        <v>0.09</v>
      </c>
      <c r="S524" s="11">
        <v>0.1</v>
      </c>
      <c r="T524" s="11">
        <v>0.09</v>
      </c>
      <c r="U524" s="11">
        <v>0.13</v>
      </c>
      <c r="V524" s="11">
        <v>0.18</v>
      </c>
      <c r="W524" s="11">
        <v>0.11</v>
      </c>
      <c r="X524" s="11">
        <v>0.05</v>
      </c>
      <c r="Y524" s="11">
        <v>0.09</v>
      </c>
      <c r="Z524" s="11">
        <v>0.09</v>
      </c>
      <c r="AA524" s="11">
        <v>0.14000000000000001</v>
      </c>
      <c r="AB524" s="11">
        <v>0.1</v>
      </c>
      <c r="AC524" s="11">
        <v>0.1</v>
      </c>
      <c r="AD524" s="11">
        <v>7.0000000000000007E-2</v>
      </c>
      <c r="AE524" s="11">
        <v>0.08</v>
      </c>
      <c r="AF524" s="11">
        <v>0.04</v>
      </c>
      <c r="AG524" s="11">
        <v>0.16</v>
      </c>
      <c r="AH524" s="11">
        <v>0.08</v>
      </c>
      <c r="AI524" s="11">
        <v>0.05</v>
      </c>
      <c r="AJ524" s="11">
        <v>0.08</v>
      </c>
      <c r="AK524" s="11">
        <v>0.1</v>
      </c>
      <c r="AL524" s="11">
        <v>0.16</v>
      </c>
      <c r="AM524" s="11">
        <v>0.12</v>
      </c>
      <c r="AN524" s="11">
        <v>0.05</v>
      </c>
      <c r="AO524" s="11">
        <v>7.0000000000000007E-2</v>
      </c>
      <c r="AP524" s="11">
        <v>0.21</v>
      </c>
      <c r="AQ524" s="11">
        <v>0.06</v>
      </c>
      <c r="AR524" s="11">
        <v>0.14000000000000001</v>
      </c>
      <c r="AS524" s="11">
        <v>0.12</v>
      </c>
      <c r="AT524" s="11">
        <v>0.09</v>
      </c>
      <c r="AU524" s="11">
        <v>0.12</v>
      </c>
      <c r="AV524" s="11">
        <v>0.08</v>
      </c>
      <c r="AW524" s="11">
        <v>0.08</v>
      </c>
      <c r="AX524" s="11">
        <v>0.11</v>
      </c>
      <c r="AY524" s="11">
        <v>0.1</v>
      </c>
    </row>
    <row r="525" spans="1:51">
      <c r="A525" s="3"/>
      <c r="B525" t="s">
        <v>221</v>
      </c>
      <c r="C525" s="4">
        <v>257</v>
      </c>
      <c r="D525" s="4">
        <v>198</v>
      </c>
      <c r="E525" s="4">
        <v>31</v>
      </c>
      <c r="F525" s="4">
        <v>21</v>
      </c>
      <c r="G525" s="4">
        <v>7</v>
      </c>
      <c r="H525" s="4">
        <v>123</v>
      </c>
      <c r="I525" s="4">
        <v>133</v>
      </c>
      <c r="J525" s="4">
        <v>83</v>
      </c>
      <c r="K525" s="4">
        <v>179</v>
      </c>
      <c r="L525" s="4">
        <v>30</v>
      </c>
      <c r="M525" s="4">
        <v>5</v>
      </c>
      <c r="N525" s="4">
        <v>11</v>
      </c>
      <c r="O525" s="4">
        <v>76</v>
      </c>
      <c r="P525" s="4">
        <v>180</v>
      </c>
      <c r="Q525" s="4">
        <v>91</v>
      </c>
      <c r="R525" s="4">
        <v>165</v>
      </c>
      <c r="S525" s="4">
        <v>131</v>
      </c>
      <c r="T525" s="4">
        <v>121</v>
      </c>
      <c r="U525" s="4">
        <v>25</v>
      </c>
      <c r="V525" s="4">
        <v>53</v>
      </c>
      <c r="W525" s="4">
        <v>133</v>
      </c>
      <c r="X525" s="4">
        <v>46</v>
      </c>
      <c r="Y525" s="4">
        <v>50</v>
      </c>
      <c r="Z525" s="4">
        <v>39</v>
      </c>
      <c r="AA525" s="4">
        <v>48</v>
      </c>
      <c r="AB525" s="4">
        <v>57</v>
      </c>
      <c r="AC525" s="4">
        <v>195</v>
      </c>
      <c r="AD525" s="4">
        <v>9</v>
      </c>
      <c r="AE525" s="4">
        <v>29</v>
      </c>
      <c r="AF525" s="4">
        <v>3</v>
      </c>
      <c r="AG525" s="4">
        <v>130</v>
      </c>
      <c r="AH525" s="4">
        <v>102</v>
      </c>
      <c r="AI525" s="4">
        <v>15</v>
      </c>
      <c r="AJ525" s="4">
        <v>77</v>
      </c>
      <c r="AK525" s="4">
        <v>167</v>
      </c>
      <c r="AL525" s="4">
        <v>109</v>
      </c>
      <c r="AM525" s="4">
        <v>9</v>
      </c>
      <c r="AN525" s="4">
        <v>1</v>
      </c>
      <c r="AO525" s="4">
        <v>101</v>
      </c>
      <c r="AP525" s="4">
        <v>3</v>
      </c>
      <c r="AQ525" s="4">
        <v>85</v>
      </c>
      <c r="AR525" s="4">
        <v>138</v>
      </c>
      <c r="AS525" s="4">
        <v>21</v>
      </c>
      <c r="AT525" s="4">
        <v>216</v>
      </c>
      <c r="AU525" s="4">
        <v>134</v>
      </c>
      <c r="AV525" s="4">
        <v>122</v>
      </c>
      <c r="AW525" s="4">
        <v>103</v>
      </c>
      <c r="AX525" s="4">
        <v>45</v>
      </c>
      <c r="AY525" s="4">
        <v>76</v>
      </c>
    </row>
    <row r="526" spans="1:51">
      <c r="A526" s="3"/>
      <c r="C526" s="11">
        <v>0.08</v>
      </c>
      <c r="D526" s="11">
        <v>0.09</v>
      </c>
      <c r="E526" s="11">
        <v>0.04</v>
      </c>
      <c r="F526" s="11">
        <v>0.1</v>
      </c>
      <c r="G526" s="11">
        <v>0.05</v>
      </c>
      <c r="H526" s="11">
        <v>0.08</v>
      </c>
      <c r="I526" s="11">
        <v>0.08</v>
      </c>
      <c r="J526" s="11">
        <v>0.06</v>
      </c>
      <c r="K526" s="11">
        <v>0.09</v>
      </c>
      <c r="L526" s="11">
        <v>0.09</v>
      </c>
      <c r="M526" s="11">
        <v>0.06</v>
      </c>
      <c r="N526" s="11">
        <v>0.06</v>
      </c>
      <c r="O526" s="11">
        <v>0.1</v>
      </c>
      <c r="P526" s="11">
        <v>7.0000000000000007E-2</v>
      </c>
      <c r="Q526" s="11">
        <v>0.08</v>
      </c>
      <c r="R526" s="11">
        <v>0.08</v>
      </c>
      <c r="S526" s="11">
        <v>0.08</v>
      </c>
      <c r="T526" s="11">
        <v>7.0000000000000007E-2</v>
      </c>
      <c r="U526" s="11">
        <v>7.0000000000000007E-2</v>
      </c>
      <c r="V526" s="11">
        <v>0.14000000000000001</v>
      </c>
      <c r="W526" s="11">
        <v>0.12</v>
      </c>
      <c r="X526" s="11">
        <v>0.03</v>
      </c>
      <c r="Y526" s="11">
        <v>7.0000000000000007E-2</v>
      </c>
      <c r="Z526" s="11">
        <v>0.06</v>
      </c>
      <c r="AA526" s="11">
        <v>0.14000000000000001</v>
      </c>
      <c r="AB526" s="11">
        <v>7.0000000000000007E-2</v>
      </c>
      <c r="AC526" s="11">
        <v>0.08</v>
      </c>
      <c r="AD526" s="11">
        <v>0.05</v>
      </c>
      <c r="AE526" s="11">
        <v>0.09</v>
      </c>
      <c r="AF526" s="11">
        <v>0.03</v>
      </c>
      <c r="AG526" s="11">
        <v>0.15</v>
      </c>
      <c r="AH526" s="11">
        <v>7.0000000000000007E-2</v>
      </c>
      <c r="AI526" s="11">
        <v>0.02</v>
      </c>
      <c r="AJ526" s="11">
        <v>7.0000000000000007E-2</v>
      </c>
      <c r="AK526" s="11">
        <v>0.08</v>
      </c>
      <c r="AL526" s="11">
        <v>0.14000000000000001</v>
      </c>
      <c r="AM526" s="11">
        <v>0.06</v>
      </c>
      <c r="AN526" s="11">
        <v>0.05</v>
      </c>
      <c r="AO526" s="11">
        <v>0.05</v>
      </c>
      <c r="AP526" s="11">
        <v>0.09</v>
      </c>
      <c r="AQ526" s="11">
        <v>0.05</v>
      </c>
      <c r="AR526" s="11">
        <v>0.11</v>
      </c>
      <c r="AS526" s="11">
        <v>0.11</v>
      </c>
      <c r="AT526" s="11">
        <v>7.0000000000000007E-2</v>
      </c>
      <c r="AU526" s="11">
        <v>0.12</v>
      </c>
      <c r="AV526" s="11">
        <v>0.06</v>
      </c>
      <c r="AW526" s="11">
        <v>7.0000000000000007E-2</v>
      </c>
      <c r="AX526" s="11">
        <v>0.09</v>
      </c>
      <c r="AY526" s="11">
        <v>0.09</v>
      </c>
    </row>
    <row r="527" spans="1:51">
      <c r="A527" s="3"/>
      <c r="B527" t="s">
        <v>79</v>
      </c>
      <c r="C527" s="4">
        <v>135</v>
      </c>
      <c r="D527" s="4">
        <v>99</v>
      </c>
      <c r="E527" s="4">
        <v>28</v>
      </c>
      <c r="F527" s="4">
        <v>6</v>
      </c>
      <c r="G527" s="4">
        <v>1</v>
      </c>
      <c r="H527" s="4">
        <v>75</v>
      </c>
      <c r="I527" s="4">
        <v>59</v>
      </c>
      <c r="J527" s="4">
        <v>49</v>
      </c>
      <c r="K527" s="4">
        <v>82</v>
      </c>
      <c r="L527" s="4">
        <v>19</v>
      </c>
      <c r="M527" s="4">
        <v>1</v>
      </c>
      <c r="N527" s="4">
        <v>15</v>
      </c>
      <c r="O527" s="4">
        <v>40</v>
      </c>
      <c r="P527" s="4">
        <v>95</v>
      </c>
      <c r="Q527" s="4">
        <v>62</v>
      </c>
      <c r="R527" s="4">
        <v>72</v>
      </c>
      <c r="S527" s="4">
        <v>66</v>
      </c>
      <c r="T527" s="4">
        <v>66</v>
      </c>
      <c r="U527" s="4">
        <v>7</v>
      </c>
      <c r="V527" s="4">
        <v>19</v>
      </c>
      <c r="W527" s="4">
        <v>57</v>
      </c>
      <c r="X527" s="4">
        <v>52</v>
      </c>
      <c r="Y527" s="4">
        <v>32</v>
      </c>
      <c r="Z527" s="4">
        <v>28</v>
      </c>
      <c r="AA527" s="4">
        <v>12</v>
      </c>
      <c r="AB527" s="4">
        <v>31</v>
      </c>
      <c r="AC527" s="4">
        <v>103</v>
      </c>
      <c r="AD527" s="4">
        <v>5</v>
      </c>
      <c r="AE527" s="4">
        <v>18</v>
      </c>
      <c r="AF527" s="4">
        <v>1</v>
      </c>
      <c r="AG527" s="4">
        <v>39</v>
      </c>
      <c r="AH527" s="4">
        <v>75</v>
      </c>
      <c r="AI527" s="4">
        <v>19</v>
      </c>
      <c r="AJ527" s="4">
        <v>44</v>
      </c>
      <c r="AK527" s="4">
        <v>87</v>
      </c>
      <c r="AL527" s="4">
        <v>31</v>
      </c>
      <c r="AM527" s="4">
        <v>5</v>
      </c>
      <c r="AN527" s="4" t="s">
        <v>14</v>
      </c>
      <c r="AO527" s="4">
        <v>87</v>
      </c>
      <c r="AP527" s="4">
        <v>3</v>
      </c>
      <c r="AQ527" s="4">
        <v>79</v>
      </c>
      <c r="AR527" s="4">
        <v>48</v>
      </c>
      <c r="AS527" s="4">
        <v>7</v>
      </c>
      <c r="AT527" s="4">
        <v>120</v>
      </c>
      <c r="AU527" s="4">
        <v>63</v>
      </c>
      <c r="AV527" s="4">
        <v>72</v>
      </c>
      <c r="AW527" s="4">
        <v>62</v>
      </c>
      <c r="AX527" s="4">
        <v>19</v>
      </c>
      <c r="AY527" s="4">
        <v>37</v>
      </c>
    </row>
    <row r="528" spans="1:51">
      <c r="A528" s="3"/>
      <c r="C528" s="11">
        <v>0.04</v>
      </c>
      <c r="D528" s="11">
        <v>0.05</v>
      </c>
      <c r="E528" s="11">
        <v>0.04</v>
      </c>
      <c r="F528" s="11">
        <v>0.03</v>
      </c>
      <c r="G528" s="11">
        <v>0.01</v>
      </c>
      <c r="H528" s="11">
        <v>0.05</v>
      </c>
      <c r="I528" s="11">
        <v>0.03</v>
      </c>
      <c r="J528" s="11">
        <v>0.04</v>
      </c>
      <c r="K528" s="11">
        <v>0.04</v>
      </c>
      <c r="L528" s="11">
        <v>0.06</v>
      </c>
      <c r="M528" s="11">
        <v>0.01</v>
      </c>
      <c r="N528" s="11">
        <v>0.08</v>
      </c>
      <c r="O528" s="11">
        <v>0.05</v>
      </c>
      <c r="P528" s="11">
        <v>0.04</v>
      </c>
      <c r="Q528" s="11">
        <v>0.05</v>
      </c>
      <c r="R528" s="11">
        <v>0.03</v>
      </c>
      <c r="S528" s="11">
        <v>0.04</v>
      </c>
      <c r="T528" s="11">
        <v>0.04</v>
      </c>
      <c r="U528" s="11">
        <v>0.02</v>
      </c>
      <c r="V528" s="11">
        <v>0.05</v>
      </c>
      <c r="W528" s="11">
        <v>0.05</v>
      </c>
      <c r="X528" s="11">
        <v>0.04</v>
      </c>
      <c r="Y528" s="11">
        <v>0.05</v>
      </c>
      <c r="Z528" s="11">
        <v>0.05</v>
      </c>
      <c r="AA528" s="11">
        <v>0.03</v>
      </c>
      <c r="AB528" s="11">
        <v>0.04</v>
      </c>
      <c r="AC528" s="11">
        <v>0.04</v>
      </c>
      <c r="AD528" s="11">
        <v>0.03</v>
      </c>
      <c r="AE528" s="11">
        <v>0.05</v>
      </c>
      <c r="AF528" s="11">
        <v>0.01</v>
      </c>
      <c r="AG528" s="11">
        <v>0.04</v>
      </c>
      <c r="AH528" s="11">
        <v>0.05</v>
      </c>
      <c r="AI528" s="11">
        <v>0.02</v>
      </c>
      <c r="AJ528" s="11">
        <v>0.04</v>
      </c>
      <c r="AK528" s="11">
        <v>0.04</v>
      </c>
      <c r="AL528" s="11">
        <v>0.04</v>
      </c>
      <c r="AM528" s="11">
        <v>0.04</v>
      </c>
      <c r="AN528" s="4" t="s">
        <v>14</v>
      </c>
      <c r="AO528" s="11">
        <v>0.04</v>
      </c>
      <c r="AP528" s="11">
        <v>0.08</v>
      </c>
      <c r="AQ528" s="11">
        <v>0.04</v>
      </c>
      <c r="AR528" s="11">
        <v>0.04</v>
      </c>
      <c r="AS528" s="11">
        <v>0.04</v>
      </c>
      <c r="AT528" s="11">
        <v>0.04</v>
      </c>
      <c r="AU528" s="11">
        <v>0.05</v>
      </c>
      <c r="AV528" s="11">
        <v>0.03</v>
      </c>
      <c r="AW528" s="11">
        <v>0.04</v>
      </c>
      <c r="AX528" s="11">
        <v>0.04</v>
      </c>
      <c r="AY528" s="11">
        <v>0.05</v>
      </c>
    </row>
    <row r="529" spans="1:51">
      <c r="A529" s="3"/>
      <c r="B529" t="s">
        <v>222</v>
      </c>
      <c r="C529" s="4">
        <v>678</v>
      </c>
      <c r="D529" s="4">
        <v>383</v>
      </c>
      <c r="E529" s="4">
        <v>212</v>
      </c>
      <c r="F529" s="4">
        <v>43</v>
      </c>
      <c r="G529" s="4">
        <v>39</v>
      </c>
      <c r="H529" s="4">
        <v>283</v>
      </c>
      <c r="I529" s="4">
        <v>394</v>
      </c>
      <c r="J529" s="4">
        <v>276</v>
      </c>
      <c r="K529" s="4">
        <v>358</v>
      </c>
      <c r="L529" s="4">
        <v>57</v>
      </c>
      <c r="M529" s="4">
        <v>20</v>
      </c>
      <c r="N529" s="4">
        <v>37</v>
      </c>
      <c r="O529" s="4">
        <v>130</v>
      </c>
      <c r="P529" s="4">
        <v>547</v>
      </c>
      <c r="Q529" s="4">
        <v>194</v>
      </c>
      <c r="R529" s="4">
        <v>483</v>
      </c>
      <c r="S529" s="4">
        <v>288</v>
      </c>
      <c r="T529" s="4">
        <v>376</v>
      </c>
      <c r="U529" s="4">
        <v>65</v>
      </c>
      <c r="V529" s="4">
        <v>49</v>
      </c>
      <c r="W529" s="4">
        <v>202</v>
      </c>
      <c r="X529" s="4">
        <v>360</v>
      </c>
      <c r="Y529" s="4">
        <v>143</v>
      </c>
      <c r="Z529" s="4">
        <v>128</v>
      </c>
      <c r="AA529" s="4">
        <v>56</v>
      </c>
      <c r="AB529" s="4">
        <v>152</v>
      </c>
      <c r="AC529" s="4">
        <v>480</v>
      </c>
      <c r="AD529" s="4">
        <v>33</v>
      </c>
      <c r="AE529" s="4">
        <v>84</v>
      </c>
      <c r="AF529" s="4">
        <v>27</v>
      </c>
      <c r="AG529" s="4">
        <v>125</v>
      </c>
      <c r="AH529" s="4">
        <v>349</v>
      </c>
      <c r="AI529" s="4">
        <v>179</v>
      </c>
      <c r="AJ529" s="4">
        <v>196</v>
      </c>
      <c r="AK529" s="4">
        <v>449</v>
      </c>
      <c r="AL529" s="4">
        <v>104</v>
      </c>
      <c r="AM529" s="4">
        <v>9</v>
      </c>
      <c r="AN529" s="4">
        <v>4</v>
      </c>
      <c r="AO529" s="4">
        <v>493</v>
      </c>
      <c r="AP529" s="4">
        <v>12</v>
      </c>
      <c r="AQ529" s="4">
        <v>436</v>
      </c>
      <c r="AR529" s="4">
        <v>186</v>
      </c>
      <c r="AS529" s="4">
        <v>32</v>
      </c>
      <c r="AT529" s="4">
        <v>604</v>
      </c>
      <c r="AU529" s="4">
        <v>173</v>
      </c>
      <c r="AV529" s="4">
        <v>504</v>
      </c>
      <c r="AW529" s="4">
        <v>326</v>
      </c>
      <c r="AX529" s="4">
        <v>98</v>
      </c>
      <c r="AY529" s="4">
        <v>165</v>
      </c>
    </row>
    <row r="530" spans="1:51">
      <c r="A530" s="3"/>
      <c r="C530" s="11">
        <v>0.2</v>
      </c>
      <c r="D530" s="11">
        <v>0.18</v>
      </c>
      <c r="E530" s="11">
        <v>0.27</v>
      </c>
      <c r="F530" s="11">
        <v>0.22</v>
      </c>
      <c r="G530" s="11">
        <v>0.28000000000000003</v>
      </c>
      <c r="H530" s="11">
        <v>0.18</v>
      </c>
      <c r="I530" s="11">
        <v>0.22</v>
      </c>
      <c r="J530" s="11">
        <v>0.21</v>
      </c>
      <c r="K530" s="11">
        <v>0.19</v>
      </c>
      <c r="L530" s="11">
        <v>0.18</v>
      </c>
      <c r="M530" s="11">
        <v>0.24</v>
      </c>
      <c r="N530" s="11">
        <v>0.21</v>
      </c>
      <c r="O530" s="11">
        <v>0.17</v>
      </c>
      <c r="P530" s="11">
        <v>0.22</v>
      </c>
      <c r="Q530" s="11">
        <v>0.16</v>
      </c>
      <c r="R530" s="11">
        <v>0.23</v>
      </c>
      <c r="S530" s="11">
        <v>0.18</v>
      </c>
      <c r="T530" s="11">
        <v>0.23</v>
      </c>
      <c r="U530" s="11">
        <v>0.17</v>
      </c>
      <c r="V530" s="11">
        <v>0.13</v>
      </c>
      <c r="W530" s="11">
        <v>0.17</v>
      </c>
      <c r="X530" s="11">
        <v>0.26</v>
      </c>
      <c r="Y530" s="11">
        <v>0.2</v>
      </c>
      <c r="Z530" s="11">
        <v>0.21</v>
      </c>
      <c r="AA530" s="11">
        <v>0.16</v>
      </c>
      <c r="AB530" s="11">
        <v>0.2</v>
      </c>
      <c r="AC530" s="11">
        <v>0.2</v>
      </c>
      <c r="AD530" s="11">
        <v>0.19</v>
      </c>
      <c r="AE530" s="11">
        <v>0.26</v>
      </c>
      <c r="AF530" s="11">
        <v>0.27</v>
      </c>
      <c r="AG530" s="11">
        <v>0.14000000000000001</v>
      </c>
      <c r="AH530" s="11">
        <v>0.23</v>
      </c>
      <c r="AI530" s="11">
        <v>0.23</v>
      </c>
      <c r="AJ530" s="11">
        <v>0.18</v>
      </c>
      <c r="AK530" s="11">
        <v>0.22</v>
      </c>
      <c r="AL530" s="11">
        <v>0.13</v>
      </c>
      <c r="AM530" s="11">
        <v>0.06</v>
      </c>
      <c r="AN530" s="11">
        <v>0.19</v>
      </c>
      <c r="AO530" s="11">
        <v>0.24</v>
      </c>
      <c r="AP530" s="11">
        <v>0.35</v>
      </c>
      <c r="AQ530" s="11">
        <v>0.24</v>
      </c>
      <c r="AR530" s="11">
        <v>0.15</v>
      </c>
      <c r="AS530" s="11">
        <v>0.16</v>
      </c>
      <c r="AT530" s="11">
        <v>0.21</v>
      </c>
      <c r="AU530" s="11">
        <v>0.15</v>
      </c>
      <c r="AV530" s="11">
        <v>0.23</v>
      </c>
      <c r="AW530" s="11">
        <v>0.21</v>
      </c>
      <c r="AX530" s="11">
        <v>0.19</v>
      </c>
      <c r="AY530" s="11">
        <v>0.2</v>
      </c>
    </row>
    <row r="531" spans="1:51">
      <c r="A531" s="3"/>
    </row>
    <row r="532" spans="1:51">
      <c r="A532" s="3"/>
    </row>
    <row r="533" spans="1:51">
      <c r="A533" s="2" t="s">
        <v>223</v>
      </c>
    </row>
    <row r="534" spans="1:51">
      <c r="A534" s="3"/>
    </row>
    <row r="535" spans="1:51" s="10" customFormat="1" ht="29.25" customHeight="1">
      <c r="A535" s="9"/>
      <c r="C535" s="7" t="s">
        <v>39</v>
      </c>
      <c r="D535" s="14" t="s">
        <v>15</v>
      </c>
      <c r="E535" s="15"/>
      <c r="F535" s="15"/>
      <c r="G535" s="15"/>
      <c r="H535" s="14" t="s">
        <v>16</v>
      </c>
      <c r="I535" s="15"/>
      <c r="J535" s="14" t="s">
        <v>17</v>
      </c>
      <c r="K535" s="15"/>
      <c r="L535" s="15"/>
      <c r="M535" s="15"/>
      <c r="N535" s="15"/>
      <c r="O535" s="14" t="s">
        <v>40</v>
      </c>
      <c r="P535" s="15"/>
      <c r="Q535" s="14" t="s">
        <v>19</v>
      </c>
      <c r="R535" s="15"/>
      <c r="S535" s="14" t="s">
        <v>41</v>
      </c>
      <c r="T535" s="15"/>
      <c r="U535" s="14" t="s">
        <v>42</v>
      </c>
      <c r="V535" s="15"/>
      <c r="W535" s="15"/>
      <c r="X535" s="15"/>
      <c r="Y535" s="14" t="s">
        <v>22</v>
      </c>
      <c r="Z535" s="15"/>
      <c r="AA535" s="15"/>
      <c r="AB535" s="15"/>
      <c r="AC535" s="15"/>
      <c r="AD535" s="15"/>
      <c r="AE535" s="15"/>
      <c r="AF535" s="15"/>
      <c r="AG535" s="14" t="s">
        <v>23</v>
      </c>
      <c r="AH535" s="15"/>
      <c r="AI535" s="15"/>
      <c r="AJ535" s="14" t="s">
        <v>24</v>
      </c>
      <c r="AK535" s="15"/>
      <c r="AL535" s="14" t="s">
        <v>25</v>
      </c>
      <c r="AM535" s="15"/>
      <c r="AN535" s="15"/>
      <c r="AO535" s="15"/>
      <c r="AP535" s="15"/>
      <c r="AQ535" s="15"/>
      <c r="AR535" s="15"/>
      <c r="AS535" s="14" t="s">
        <v>26</v>
      </c>
      <c r="AT535" s="15"/>
      <c r="AU535" s="14" t="s">
        <v>43</v>
      </c>
      <c r="AV535" s="15"/>
      <c r="AW535" s="14" t="s">
        <v>44</v>
      </c>
      <c r="AX535" s="15"/>
      <c r="AY535" s="15"/>
    </row>
    <row r="536" spans="1:51" s="7" customFormat="1" ht="32.25" customHeight="1">
      <c r="A536" s="6"/>
      <c r="D536" s="8" t="s">
        <v>45</v>
      </c>
      <c r="E536" s="8" t="s">
        <v>46</v>
      </c>
      <c r="F536" s="8" t="s">
        <v>47</v>
      </c>
      <c r="G536" s="8" t="s">
        <v>48</v>
      </c>
      <c r="H536" s="8" t="s">
        <v>49</v>
      </c>
      <c r="I536" s="8" t="s">
        <v>50</v>
      </c>
      <c r="J536" s="8" t="s">
        <v>51</v>
      </c>
      <c r="K536" s="8" t="s">
        <v>52</v>
      </c>
      <c r="L536" s="8" t="s">
        <v>53</v>
      </c>
      <c r="M536" s="8" t="s">
        <v>54</v>
      </c>
      <c r="N536" s="8" t="s">
        <v>55</v>
      </c>
      <c r="O536" s="8" t="s">
        <v>56</v>
      </c>
      <c r="P536" s="8" t="s">
        <v>57</v>
      </c>
      <c r="Q536" s="8" t="s">
        <v>56</v>
      </c>
      <c r="R536" s="8" t="s">
        <v>57</v>
      </c>
      <c r="S536" s="8" t="s">
        <v>56</v>
      </c>
      <c r="T536" s="8" t="s">
        <v>57</v>
      </c>
      <c r="U536" s="8" t="s">
        <v>58</v>
      </c>
      <c r="V536" s="8" t="s">
        <v>59</v>
      </c>
      <c r="W536" s="8" t="s">
        <v>60</v>
      </c>
      <c r="X536" s="8" t="s">
        <v>61</v>
      </c>
      <c r="Y536" s="8" t="s">
        <v>62</v>
      </c>
      <c r="Z536" s="8" t="s">
        <v>63</v>
      </c>
      <c r="AA536" s="8" t="s">
        <v>64</v>
      </c>
      <c r="AB536" s="8" t="s">
        <v>65</v>
      </c>
      <c r="AC536" s="8" t="s">
        <v>66</v>
      </c>
      <c r="AD536" s="8" t="s">
        <v>67</v>
      </c>
      <c r="AE536" s="8" t="s">
        <v>68</v>
      </c>
      <c r="AF536" s="8" t="s">
        <v>69</v>
      </c>
      <c r="AG536" s="8" t="s">
        <v>70</v>
      </c>
      <c r="AH536" s="8" t="s">
        <v>71</v>
      </c>
      <c r="AI536" s="8" t="s">
        <v>72</v>
      </c>
      <c r="AJ536" s="8" t="s">
        <v>73</v>
      </c>
      <c r="AK536" s="8" t="s">
        <v>74</v>
      </c>
      <c r="AL536" s="8" t="s">
        <v>75</v>
      </c>
      <c r="AM536" s="8" t="s">
        <v>76</v>
      </c>
      <c r="AN536" s="8" t="s">
        <v>77</v>
      </c>
      <c r="AO536" s="8" t="s">
        <v>78</v>
      </c>
      <c r="AP536" s="8" t="s">
        <v>79</v>
      </c>
      <c r="AQ536" s="8" t="s">
        <v>80</v>
      </c>
      <c r="AR536" s="8" t="s">
        <v>81</v>
      </c>
      <c r="AS536" s="8" t="s">
        <v>82</v>
      </c>
      <c r="AT536" s="8" t="s">
        <v>57</v>
      </c>
      <c r="AU536" s="8" t="s">
        <v>56</v>
      </c>
      <c r="AV536" s="8" t="s">
        <v>57</v>
      </c>
      <c r="AW536" s="8" t="s">
        <v>83</v>
      </c>
      <c r="AX536" s="8" t="s">
        <v>84</v>
      </c>
      <c r="AY536" s="8" t="s">
        <v>85</v>
      </c>
    </row>
    <row r="537" spans="1:51">
      <c r="A537" s="3" t="s">
        <v>86</v>
      </c>
      <c r="C537" s="4">
        <v>1408</v>
      </c>
      <c r="D537" s="4">
        <v>952</v>
      </c>
      <c r="E537" s="4">
        <v>238</v>
      </c>
      <c r="F537" s="4">
        <v>135</v>
      </c>
      <c r="G537" s="4">
        <v>83</v>
      </c>
      <c r="H537" s="4">
        <v>796</v>
      </c>
      <c r="I537" s="4">
        <v>612</v>
      </c>
      <c r="J537" s="4">
        <v>488</v>
      </c>
      <c r="K537" s="4">
        <v>909</v>
      </c>
      <c r="L537" s="4">
        <v>172</v>
      </c>
      <c r="M537" s="4">
        <v>28</v>
      </c>
      <c r="N537" s="4">
        <v>84</v>
      </c>
      <c r="O537" s="4">
        <v>292</v>
      </c>
      <c r="P537" s="4">
        <v>1116</v>
      </c>
      <c r="Q537" s="4">
        <v>553</v>
      </c>
      <c r="R537" s="4">
        <v>855</v>
      </c>
      <c r="S537" s="4">
        <v>756</v>
      </c>
      <c r="T537" s="4">
        <v>624</v>
      </c>
      <c r="U537" s="4">
        <v>265</v>
      </c>
      <c r="V537" s="4">
        <v>262</v>
      </c>
      <c r="W537" s="4">
        <v>542</v>
      </c>
      <c r="X537" s="4">
        <v>335</v>
      </c>
      <c r="Y537" s="4">
        <v>290</v>
      </c>
      <c r="Z537" s="4">
        <v>264</v>
      </c>
      <c r="AA537" s="4">
        <v>162</v>
      </c>
      <c r="AB537" s="4">
        <v>322</v>
      </c>
      <c r="AC537" s="4">
        <v>1038</v>
      </c>
      <c r="AD537" s="4">
        <v>86</v>
      </c>
      <c r="AE537" s="4">
        <v>136</v>
      </c>
      <c r="AF537" s="4">
        <v>35</v>
      </c>
      <c r="AG537" s="4">
        <v>557</v>
      </c>
      <c r="AH537" s="4">
        <v>724</v>
      </c>
      <c r="AI537" s="4">
        <v>105</v>
      </c>
      <c r="AJ537" s="4">
        <v>409</v>
      </c>
      <c r="AK537" s="4">
        <v>968</v>
      </c>
      <c r="AL537" s="4">
        <v>423</v>
      </c>
      <c r="AM537" s="4">
        <v>116</v>
      </c>
      <c r="AN537" s="4">
        <v>12</v>
      </c>
      <c r="AO537" s="4">
        <v>775</v>
      </c>
      <c r="AP537" s="4">
        <v>10</v>
      </c>
      <c r="AQ537" s="4">
        <v>667</v>
      </c>
      <c r="AR537" s="4">
        <v>668</v>
      </c>
      <c r="AS537" s="4">
        <v>91</v>
      </c>
      <c r="AT537" s="4">
        <v>1264</v>
      </c>
      <c r="AU537" s="4">
        <v>455</v>
      </c>
      <c r="AV537" s="4">
        <v>953</v>
      </c>
      <c r="AW537" s="4">
        <v>664</v>
      </c>
      <c r="AX537" s="4">
        <v>219</v>
      </c>
      <c r="AY537" s="4">
        <v>360</v>
      </c>
    </row>
    <row r="538" spans="1:51">
      <c r="A538" s="3"/>
    </row>
    <row r="539" spans="1:51">
      <c r="A539" s="3" t="s">
        <v>224</v>
      </c>
      <c r="B539" t="s">
        <v>225</v>
      </c>
      <c r="C539" s="4">
        <v>571</v>
      </c>
      <c r="D539" s="4">
        <v>476</v>
      </c>
      <c r="E539" s="4">
        <v>7</v>
      </c>
      <c r="F539" s="4">
        <v>86</v>
      </c>
      <c r="G539" s="4">
        <v>2</v>
      </c>
      <c r="H539" s="4">
        <v>334</v>
      </c>
      <c r="I539" s="4">
        <v>237</v>
      </c>
      <c r="J539" s="4">
        <v>203</v>
      </c>
      <c r="K539" s="4">
        <v>382</v>
      </c>
      <c r="L539" s="4">
        <v>72</v>
      </c>
      <c r="M539" s="4">
        <v>14</v>
      </c>
      <c r="N539" s="4">
        <v>29</v>
      </c>
      <c r="O539" s="4">
        <v>130</v>
      </c>
      <c r="P539" s="4">
        <v>441</v>
      </c>
      <c r="Q539" s="4">
        <v>253</v>
      </c>
      <c r="R539" s="4">
        <v>318</v>
      </c>
      <c r="S539" s="4">
        <v>343</v>
      </c>
      <c r="T539" s="4">
        <v>222</v>
      </c>
      <c r="U539" s="4">
        <v>120</v>
      </c>
      <c r="V539" s="4">
        <v>126</v>
      </c>
      <c r="W539" s="4">
        <v>216</v>
      </c>
      <c r="X539" s="4">
        <v>106</v>
      </c>
      <c r="Y539" s="4">
        <v>118</v>
      </c>
      <c r="Z539" s="4">
        <v>98</v>
      </c>
      <c r="AA539" s="4">
        <v>77</v>
      </c>
      <c r="AB539" s="4">
        <v>110</v>
      </c>
      <c r="AC539" s="4">
        <v>402</v>
      </c>
      <c r="AD539" s="4">
        <v>37</v>
      </c>
      <c r="AE539" s="4">
        <v>67</v>
      </c>
      <c r="AF539" s="4">
        <v>17</v>
      </c>
      <c r="AG539" s="4">
        <v>267</v>
      </c>
      <c r="AH539" s="4">
        <v>263</v>
      </c>
      <c r="AI539" s="4">
        <v>33</v>
      </c>
      <c r="AJ539" s="4">
        <v>190</v>
      </c>
      <c r="AK539" s="4">
        <v>369</v>
      </c>
      <c r="AL539" s="4">
        <v>202</v>
      </c>
      <c r="AM539" s="4">
        <v>72</v>
      </c>
      <c r="AN539" s="4">
        <v>6</v>
      </c>
      <c r="AO539" s="4">
        <v>249</v>
      </c>
      <c r="AP539" s="4">
        <v>7</v>
      </c>
      <c r="AQ539" s="4">
        <v>208</v>
      </c>
      <c r="AR539" s="4">
        <v>328</v>
      </c>
      <c r="AS539" s="4">
        <v>29</v>
      </c>
      <c r="AT539" s="4">
        <v>517</v>
      </c>
      <c r="AU539" s="4">
        <v>214</v>
      </c>
      <c r="AV539" s="4">
        <v>357</v>
      </c>
      <c r="AW539" s="4">
        <v>278</v>
      </c>
      <c r="AX539" s="4">
        <v>104</v>
      </c>
      <c r="AY539" s="4">
        <v>118</v>
      </c>
    </row>
    <row r="540" spans="1:51">
      <c r="A540" s="3"/>
      <c r="C540" s="11">
        <v>0.41</v>
      </c>
      <c r="D540" s="11">
        <v>0.5</v>
      </c>
      <c r="E540" s="11">
        <v>0.03</v>
      </c>
      <c r="F540" s="11">
        <v>0.64</v>
      </c>
      <c r="G540" s="11">
        <v>0.02</v>
      </c>
      <c r="H540" s="11">
        <v>0.42</v>
      </c>
      <c r="I540" s="11">
        <v>0.39</v>
      </c>
      <c r="J540" s="11">
        <v>0.42</v>
      </c>
      <c r="K540" s="11">
        <v>0.42</v>
      </c>
      <c r="L540" s="11">
        <v>0.42</v>
      </c>
      <c r="M540" s="11">
        <v>0.48</v>
      </c>
      <c r="N540" s="11">
        <v>0.35</v>
      </c>
      <c r="O540" s="11">
        <v>0.45</v>
      </c>
      <c r="P540" s="11">
        <v>0.4</v>
      </c>
      <c r="Q540" s="11">
        <v>0.46</v>
      </c>
      <c r="R540" s="11">
        <v>0.37</v>
      </c>
      <c r="S540" s="11">
        <v>0.45</v>
      </c>
      <c r="T540" s="11">
        <v>0.35</v>
      </c>
      <c r="U540" s="11">
        <v>0.45</v>
      </c>
      <c r="V540" s="11">
        <v>0.48</v>
      </c>
      <c r="W540" s="11">
        <v>0.4</v>
      </c>
      <c r="X540" s="11">
        <v>0.32</v>
      </c>
      <c r="Y540" s="11">
        <v>0.41</v>
      </c>
      <c r="Z540" s="11">
        <v>0.37</v>
      </c>
      <c r="AA540" s="11">
        <v>0.48</v>
      </c>
      <c r="AB540" s="11">
        <v>0.34</v>
      </c>
      <c r="AC540" s="11">
        <v>0.39</v>
      </c>
      <c r="AD540" s="11">
        <v>0.44</v>
      </c>
      <c r="AE540" s="11">
        <v>0.49</v>
      </c>
      <c r="AF540" s="11">
        <v>0.5</v>
      </c>
      <c r="AG540" s="11">
        <v>0.48</v>
      </c>
      <c r="AH540" s="11">
        <v>0.36</v>
      </c>
      <c r="AI540" s="11">
        <v>0.31</v>
      </c>
      <c r="AJ540" s="11">
        <v>0.46</v>
      </c>
      <c r="AK540" s="11">
        <v>0.38</v>
      </c>
      <c r="AL540" s="11">
        <v>0.48</v>
      </c>
      <c r="AM540" s="11">
        <v>0.63</v>
      </c>
      <c r="AN540" s="11">
        <v>0.48</v>
      </c>
      <c r="AO540" s="11">
        <v>0.32</v>
      </c>
      <c r="AP540" s="11">
        <v>0.7</v>
      </c>
      <c r="AQ540" s="11">
        <v>0.31</v>
      </c>
      <c r="AR540" s="11">
        <v>0.49</v>
      </c>
      <c r="AS540" s="11">
        <v>0.32</v>
      </c>
      <c r="AT540" s="11">
        <v>0.41</v>
      </c>
      <c r="AU540" s="11">
        <v>0.47</v>
      </c>
      <c r="AV540" s="11">
        <v>0.37</v>
      </c>
      <c r="AW540" s="11">
        <v>0.42</v>
      </c>
      <c r="AX540" s="11">
        <v>0.47</v>
      </c>
      <c r="AY540" s="11">
        <v>0.33</v>
      </c>
    </row>
    <row r="541" spans="1:51">
      <c r="A541" s="3"/>
      <c r="B541" t="s">
        <v>135</v>
      </c>
      <c r="C541" s="4">
        <v>568</v>
      </c>
      <c r="D541" s="4">
        <v>474</v>
      </c>
      <c r="E541" s="4">
        <v>7</v>
      </c>
      <c r="F541" s="4">
        <v>81</v>
      </c>
      <c r="G541" s="4">
        <v>6</v>
      </c>
      <c r="H541" s="4">
        <v>324</v>
      </c>
      <c r="I541" s="4">
        <v>244</v>
      </c>
      <c r="J541" s="4">
        <v>195</v>
      </c>
      <c r="K541" s="4">
        <v>387</v>
      </c>
      <c r="L541" s="4">
        <v>75</v>
      </c>
      <c r="M541" s="4">
        <v>14</v>
      </c>
      <c r="N541" s="4">
        <v>24</v>
      </c>
      <c r="O541" s="4">
        <v>141</v>
      </c>
      <c r="P541" s="4">
        <v>427</v>
      </c>
      <c r="Q541" s="4">
        <v>236</v>
      </c>
      <c r="R541" s="4">
        <v>331</v>
      </c>
      <c r="S541" s="4">
        <v>346</v>
      </c>
      <c r="T541" s="4">
        <v>213</v>
      </c>
      <c r="U541" s="4">
        <v>125</v>
      </c>
      <c r="V541" s="4">
        <v>102</v>
      </c>
      <c r="W541" s="4">
        <v>218</v>
      </c>
      <c r="X541" s="4">
        <v>120</v>
      </c>
      <c r="Y541" s="4">
        <v>124</v>
      </c>
      <c r="Z541" s="4">
        <v>107</v>
      </c>
      <c r="AA541" s="4">
        <v>78</v>
      </c>
      <c r="AB541" s="4">
        <v>131</v>
      </c>
      <c r="AC541" s="4">
        <v>439</v>
      </c>
      <c r="AD541" s="4">
        <v>33</v>
      </c>
      <c r="AE541" s="4">
        <v>35</v>
      </c>
      <c r="AF541" s="4">
        <v>14</v>
      </c>
      <c r="AG541" s="4">
        <v>244</v>
      </c>
      <c r="AH541" s="4">
        <v>286</v>
      </c>
      <c r="AI541" s="4">
        <v>34</v>
      </c>
      <c r="AJ541" s="4">
        <v>193</v>
      </c>
      <c r="AK541" s="4">
        <v>366</v>
      </c>
      <c r="AL541" s="4">
        <v>219</v>
      </c>
      <c r="AM541" s="4">
        <v>77</v>
      </c>
      <c r="AN541" s="4">
        <v>6</v>
      </c>
      <c r="AO541" s="4">
        <v>236</v>
      </c>
      <c r="AP541" s="4">
        <v>2</v>
      </c>
      <c r="AQ541" s="4">
        <v>192</v>
      </c>
      <c r="AR541" s="4">
        <v>348</v>
      </c>
      <c r="AS541" s="4">
        <v>26</v>
      </c>
      <c r="AT541" s="4">
        <v>529</v>
      </c>
      <c r="AU541" s="4">
        <v>188</v>
      </c>
      <c r="AV541" s="4">
        <v>380</v>
      </c>
      <c r="AW541" s="4">
        <v>269</v>
      </c>
      <c r="AX541" s="4">
        <v>105</v>
      </c>
      <c r="AY541" s="4">
        <v>127</v>
      </c>
    </row>
    <row r="542" spans="1:51">
      <c r="A542" s="3"/>
      <c r="C542" s="11">
        <v>0.4</v>
      </c>
      <c r="D542" s="11">
        <v>0.5</v>
      </c>
      <c r="E542" s="11">
        <v>0.03</v>
      </c>
      <c r="F542" s="11">
        <v>0.6</v>
      </c>
      <c r="G542" s="11">
        <v>7.0000000000000007E-2</v>
      </c>
      <c r="H542" s="11">
        <v>0.41</v>
      </c>
      <c r="I542" s="11">
        <v>0.4</v>
      </c>
      <c r="J542" s="11">
        <v>0.4</v>
      </c>
      <c r="K542" s="11">
        <v>0.43</v>
      </c>
      <c r="L542" s="11">
        <v>0.44</v>
      </c>
      <c r="M542" s="11">
        <v>0.51</v>
      </c>
      <c r="N542" s="11">
        <v>0.28999999999999998</v>
      </c>
      <c r="O542" s="11">
        <v>0.48</v>
      </c>
      <c r="P542" s="11">
        <v>0.38</v>
      </c>
      <c r="Q542" s="11">
        <v>0.43</v>
      </c>
      <c r="R542" s="11">
        <v>0.39</v>
      </c>
      <c r="S542" s="11">
        <v>0.46</v>
      </c>
      <c r="T542" s="11">
        <v>0.34</v>
      </c>
      <c r="U542" s="11">
        <v>0.47</v>
      </c>
      <c r="V542" s="11">
        <v>0.39</v>
      </c>
      <c r="W542" s="11">
        <v>0.4</v>
      </c>
      <c r="X542" s="11">
        <v>0.36</v>
      </c>
      <c r="Y542" s="11">
        <v>0.43</v>
      </c>
      <c r="Z542" s="11">
        <v>0.4</v>
      </c>
      <c r="AA542" s="11">
        <v>0.48</v>
      </c>
      <c r="AB542" s="11">
        <v>0.41</v>
      </c>
      <c r="AC542" s="11">
        <v>0.42</v>
      </c>
      <c r="AD542" s="11">
        <v>0.39</v>
      </c>
      <c r="AE542" s="11">
        <v>0.26</v>
      </c>
      <c r="AF542" s="11">
        <v>0.41</v>
      </c>
      <c r="AG542" s="11">
        <v>0.44</v>
      </c>
      <c r="AH542" s="11">
        <v>0.4</v>
      </c>
      <c r="AI542" s="11">
        <v>0.32</v>
      </c>
      <c r="AJ542" s="11">
        <v>0.47</v>
      </c>
      <c r="AK542" s="11">
        <v>0.38</v>
      </c>
      <c r="AL542" s="11">
        <v>0.52</v>
      </c>
      <c r="AM542" s="11">
        <v>0.66</v>
      </c>
      <c r="AN542" s="11">
        <v>0.48</v>
      </c>
      <c r="AO542" s="11">
        <v>0.3</v>
      </c>
      <c r="AP542" s="11">
        <v>0.2</v>
      </c>
      <c r="AQ542" s="11">
        <v>0.28999999999999998</v>
      </c>
      <c r="AR542" s="11">
        <v>0.52</v>
      </c>
      <c r="AS542" s="11">
        <v>0.28000000000000003</v>
      </c>
      <c r="AT542" s="11">
        <v>0.42</v>
      </c>
      <c r="AU542" s="11">
        <v>0.41</v>
      </c>
      <c r="AV542" s="11">
        <v>0.4</v>
      </c>
      <c r="AW542" s="11">
        <v>0.4</v>
      </c>
      <c r="AX542" s="11">
        <v>0.48</v>
      </c>
      <c r="AY542" s="11">
        <v>0.35</v>
      </c>
    </row>
    <row r="543" spans="1:51">
      <c r="A543" s="3"/>
      <c r="B543" t="s">
        <v>136</v>
      </c>
      <c r="C543" s="4">
        <v>523</v>
      </c>
      <c r="D543" s="4">
        <v>418</v>
      </c>
      <c r="E543" s="4">
        <v>9</v>
      </c>
      <c r="F543" s="4">
        <v>91</v>
      </c>
      <c r="G543" s="4">
        <v>5</v>
      </c>
      <c r="H543" s="4">
        <v>293</v>
      </c>
      <c r="I543" s="4">
        <v>230</v>
      </c>
      <c r="J543" s="4">
        <v>173</v>
      </c>
      <c r="K543" s="4">
        <v>347</v>
      </c>
      <c r="L543" s="4">
        <v>69</v>
      </c>
      <c r="M543" s="4">
        <v>14</v>
      </c>
      <c r="N543" s="4">
        <v>26</v>
      </c>
      <c r="O543" s="4">
        <v>111</v>
      </c>
      <c r="P543" s="4">
        <v>412</v>
      </c>
      <c r="Q543" s="4">
        <v>182</v>
      </c>
      <c r="R543" s="4">
        <v>341</v>
      </c>
      <c r="S543" s="4">
        <v>300</v>
      </c>
      <c r="T543" s="4">
        <v>215</v>
      </c>
      <c r="U543" s="4">
        <v>125</v>
      </c>
      <c r="V543" s="4">
        <v>103</v>
      </c>
      <c r="W543" s="4">
        <v>183</v>
      </c>
      <c r="X543" s="4">
        <v>109</v>
      </c>
      <c r="Y543" s="4">
        <v>107</v>
      </c>
      <c r="Z543" s="4">
        <v>98</v>
      </c>
      <c r="AA543" s="4">
        <v>72</v>
      </c>
      <c r="AB543" s="4">
        <v>113</v>
      </c>
      <c r="AC543" s="4">
        <v>390</v>
      </c>
      <c r="AD543" s="4">
        <v>33</v>
      </c>
      <c r="AE543" s="4">
        <v>43</v>
      </c>
      <c r="AF543" s="4">
        <v>15</v>
      </c>
      <c r="AG543" s="4">
        <v>230</v>
      </c>
      <c r="AH543" s="4">
        <v>258</v>
      </c>
      <c r="AI543" s="4">
        <v>29</v>
      </c>
      <c r="AJ543" s="4">
        <v>170</v>
      </c>
      <c r="AK543" s="4">
        <v>342</v>
      </c>
      <c r="AL543" s="4">
        <v>185</v>
      </c>
      <c r="AM543" s="4">
        <v>70</v>
      </c>
      <c r="AN543" s="4">
        <v>7</v>
      </c>
      <c r="AO543" s="4">
        <v>230</v>
      </c>
      <c r="AP543" s="4">
        <v>4</v>
      </c>
      <c r="AQ543" s="4">
        <v>197</v>
      </c>
      <c r="AR543" s="4">
        <v>298</v>
      </c>
      <c r="AS543" s="4">
        <v>26</v>
      </c>
      <c r="AT543" s="4">
        <v>484</v>
      </c>
      <c r="AU543" s="4">
        <v>182</v>
      </c>
      <c r="AV543" s="4">
        <v>341</v>
      </c>
      <c r="AW543" s="4">
        <v>239</v>
      </c>
      <c r="AX543" s="4">
        <v>96</v>
      </c>
      <c r="AY543" s="4">
        <v>125</v>
      </c>
    </row>
    <row r="544" spans="1:51">
      <c r="A544" s="3"/>
      <c r="C544" s="11">
        <v>0.37</v>
      </c>
      <c r="D544" s="11">
        <v>0.44</v>
      </c>
      <c r="E544" s="11">
        <v>0.04</v>
      </c>
      <c r="F544" s="11">
        <v>0.68</v>
      </c>
      <c r="G544" s="11">
        <v>0.06</v>
      </c>
      <c r="H544" s="11">
        <v>0.37</v>
      </c>
      <c r="I544" s="11">
        <v>0.38</v>
      </c>
      <c r="J544" s="11">
        <v>0.36</v>
      </c>
      <c r="K544" s="11">
        <v>0.38</v>
      </c>
      <c r="L544" s="11">
        <v>0.4</v>
      </c>
      <c r="M544" s="11">
        <v>0.48</v>
      </c>
      <c r="N544" s="11">
        <v>0.31</v>
      </c>
      <c r="O544" s="11">
        <v>0.38</v>
      </c>
      <c r="P544" s="11">
        <v>0.37</v>
      </c>
      <c r="Q544" s="11">
        <v>0.33</v>
      </c>
      <c r="R544" s="11">
        <v>0.4</v>
      </c>
      <c r="S544" s="11">
        <v>0.4</v>
      </c>
      <c r="T544" s="11">
        <v>0.34</v>
      </c>
      <c r="U544" s="11">
        <v>0.47</v>
      </c>
      <c r="V544" s="11">
        <v>0.39</v>
      </c>
      <c r="W544" s="11">
        <v>0.34</v>
      </c>
      <c r="X544" s="11">
        <v>0.32</v>
      </c>
      <c r="Y544" s="11">
        <v>0.37</v>
      </c>
      <c r="Z544" s="11">
        <v>0.37</v>
      </c>
      <c r="AA544" s="11">
        <v>0.45</v>
      </c>
      <c r="AB544" s="11">
        <v>0.35</v>
      </c>
      <c r="AC544" s="11">
        <v>0.38</v>
      </c>
      <c r="AD544" s="11">
        <v>0.39</v>
      </c>
      <c r="AE544" s="11">
        <v>0.32</v>
      </c>
      <c r="AF544" s="11">
        <v>0.44</v>
      </c>
      <c r="AG544" s="11">
        <v>0.41</v>
      </c>
      <c r="AH544" s="11">
        <v>0.36</v>
      </c>
      <c r="AI544" s="11">
        <v>0.27</v>
      </c>
      <c r="AJ544" s="11">
        <v>0.42</v>
      </c>
      <c r="AK544" s="11">
        <v>0.35</v>
      </c>
      <c r="AL544" s="11">
        <v>0.44</v>
      </c>
      <c r="AM544" s="11">
        <v>0.61</v>
      </c>
      <c r="AN544" s="11">
        <v>0.56000000000000005</v>
      </c>
      <c r="AO544" s="11">
        <v>0.3</v>
      </c>
      <c r="AP544" s="11">
        <v>0.39</v>
      </c>
      <c r="AQ544" s="11">
        <v>0.3</v>
      </c>
      <c r="AR544" s="11">
        <v>0.45</v>
      </c>
      <c r="AS544" s="11">
        <v>0.28999999999999998</v>
      </c>
      <c r="AT544" s="11">
        <v>0.38</v>
      </c>
      <c r="AU544" s="11">
        <v>0.4</v>
      </c>
      <c r="AV544" s="11">
        <v>0.36</v>
      </c>
      <c r="AW544" s="11">
        <v>0.36</v>
      </c>
      <c r="AX544" s="11">
        <v>0.44</v>
      </c>
      <c r="AY544" s="11">
        <v>0.35</v>
      </c>
    </row>
    <row r="545" spans="1:51">
      <c r="A545" s="3"/>
      <c r="B545" t="s">
        <v>140</v>
      </c>
      <c r="C545" s="4">
        <v>366</v>
      </c>
      <c r="D545" s="4">
        <v>164</v>
      </c>
      <c r="E545" s="4">
        <v>115</v>
      </c>
      <c r="F545" s="4">
        <v>50</v>
      </c>
      <c r="G545" s="4">
        <v>36</v>
      </c>
      <c r="H545" s="4">
        <v>238</v>
      </c>
      <c r="I545" s="4">
        <v>128</v>
      </c>
      <c r="J545" s="4">
        <v>134</v>
      </c>
      <c r="K545" s="4">
        <v>227</v>
      </c>
      <c r="L545" s="4">
        <v>34</v>
      </c>
      <c r="M545" s="4">
        <v>3</v>
      </c>
      <c r="N545" s="4">
        <v>22</v>
      </c>
      <c r="O545" s="4">
        <v>48</v>
      </c>
      <c r="P545" s="4">
        <v>318</v>
      </c>
      <c r="Q545" s="4">
        <v>99</v>
      </c>
      <c r="R545" s="4">
        <v>267</v>
      </c>
      <c r="S545" s="4">
        <v>181</v>
      </c>
      <c r="T545" s="4">
        <v>178</v>
      </c>
      <c r="U545" s="4">
        <v>85</v>
      </c>
      <c r="V545" s="4">
        <v>73</v>
      </c>
      <c r="W545" s="4">
        <v>132</v>
      </c>
      <c r="X545" s="4">
        <v>74</v>
      </c>
      <c r="Y545" s="4">
        <v>78</v>
      </c>
      <c r="Z545" s="4">
        <v>65</v>
      </c>
      <c r="AA545" s="4">
        <v>35</v>
      </c>
      <c r="AB545" s="4">
        <v>97</v>
      </c>
      <c r="AC545" s="4">
        <v>275</v>
      </c>
      <c r="AD545" s="4">
        <v>25</v>
      </c>
      <c r="AE545" s="4">
        <v>31</v>
      </c>
      <c r="AF545" s="4">
        <v>9</v>
      </c>
      <c r="AG545" s="4">
        <v>147</v>
      </c>
      <c r="AH545" s="4">
        <v>188</v>
      </c>
      <c r="AI545" s="4">
        <v>23</v>
      </c>
      <c r="AJ545" s="4">
        <v>92</v>
      </c>
      <c r="AK545" s="4">
        <v>264</v>
      </c>
      <c r="AL545" s="4">
        <v>88</v>
      </c>
      <c r="AM545" s="4">
        <v>29</v>
      </c>
      <c r="AN545" s="4">
        <v>6</v>
      </c>
      <c r="AO545" s="4">
        <v>223</v>
      </c>
      <c r="AP545" s="4">
        <v>2</v>
      </c>
      <c r="AQ545" s="4">
        <v>196</v>
      </c>
      <c r="AR545" s="4">
        <v>152</v>
      </c>
      <c r="AS545" s="4">
        <v>41</v>
      </c>
      <c r="AT545" s="4">
        <v>311</v>
      </c>
      <c r="AU545" s="4">
        <v>111</v>
      </c>
      <c r="AV545" s="4">
        <v>254</v>
      </c>
      <c r="AW545" s="4">
        <v>181</v>
      </c>
      <c r="AX545" s="4">
        <v>51</v>
      </c>
      <c r="AY545" s="4">
        <v>90</v>
      </c>
    </row>
    <row r="546" spans="1:51">
      <c r="A546" s="3"/>
      <c r="C546" s="11">
        <v>0.26</v>
      </c>
      <c r="D546" s="11">
        <v>0.17</v>
      </c>
      <c r="E546" s="11">
        <v>0.48</v>
      </c>
      <c r="F546" s="11">
        <v>0.37</v>
      </c>
      <c r="G546" s="11">
        <v>0.43</v>
      </c>
      <c r="H546" s="11">
        <v>0.3</v>
      </c>
      <c r="I546" s="11">
        <v>0.21</v>
      </c>
      <c r="J546" s="11">
        <v>0.27</v>
      </c>
      <c r="K546" s="11">
        <v>0.25</v>
      </c>
      <c r="L546" s="11">
        <v>0.19</v>
      </c>
      <c r="M546" s="11">
        <v>0.1</v>
      </c>
      <c r="N546" s="11">
        <v>0.26</v>
      </c>
      <c r="O546" s="11">
        <v>0.16</v>
      </c>
      <c r="P546" s="11">
        <v>0.28000000000000003</v>
      </c>
      <c r="Q546" s="11">
        <v>0.18</v>
      </c>
      <c r="R546" s="11">
        <v>0.31</v>
      </c>
      <c r="S546" s="11">
        <v>0.24</v>
      </c>
      <c r="T546" s="11">
        <v>0.28000000000000003</v>
      </c>
      <c r="U546" s="11">
        <v>0.32</v>
      </c>
      <c r="V546" s="11">
        <v>0.28000000000000003</v>
      </c>
      <c r="W546" s="11">
        <v>0.24</v>
      </c>
      <c r="X546" s="11">
        <v>0.22</v>
      </c>
      <c r="Y546" s="11">
        <v>0.27</v>
      </c>
      <c r="Z546" s="11">
        <v>0.25</v>
      </c>
      <c r="AA546" s="11">
        <v>0.22</v>
      </c>
      <c r="AB546" s="11">
        <v>0.3</v>
      </c>
      <c r="AC546" s="11">
        <v>0.27</v>
      </c>
      <c r="AD546" s="11">
        <v>0.28999999999999998</v>
      </c>
      <c r="AE546" s="11">
        <v>0.22</v>
      </c>
      <c r="AF546" s="11">
        <v>0.26</v>
      </c>
      <c r="AG546" s="11">
        <v>0.26</v>
      </c>
      <c r="AH546" s="11">
        <v>0.26</v>
      </c>
      <c r="AI546" s="11">
        <v>0.22</v>
      </c>
      <c r="AJ546" s="11">
        <v>0.23</v>
      </c>
      <c r="AK546" s="11">
        <v>0.27</v>
      </c>
      <c r="AL546" s="11">
        <v>0.21</v>
      </c>
      <c r="AM546" s="11">
        <v>0.25</v>
      </c>
      <c r="AN546" s="11">
        <v>0.47</v>
      </c>
      <c r="AO546" s="11">
        <v>0.28999999999999998</v>
      </c>
      <c r="AP546" s="11">
        <v>0.2</v>
      </c>
      <c r="AQ546" s="11">
        <v>0.28999999999999998</v>
      </c>
      <c r="AR546" s="11">
        <v>0.23</v>
      </c>
      <c r="AS546" s="11">
        <v>0.45</v>
      </c>
      <c r="AT546" s="11">
        <v>0.25</v>
      </c>
      <c r="AU546" s="11">
        <v>0.24</v>
      </c>
      <c r="AV546" s="11">
        <v>0.27</v>
      </c>
      <c r="AW546" s="11">
        <v>0.27</v>
      </c>
      <c r="AX546" s="11">
        <v>0.23</v>
      </c>
      <c r="AY546" s="11">
        <v>0.25</v>
      </c>
    </row>
    <row r="547" spans="1:51">
      <c r="A547" s="3"/>
      <c r="B547" t="s">
        <v>139</v>
      </c>
      <c r="C547" s="4">
        <v>216</v>
      </c>
      <c r="D547" s="4">
        <v>88</v>
      </c>
      <c r="E547" s="4">
        <v>56</v>
      </c>
      <c r="F547" s="4">
        <v>34</v>
      </c>
      <c r="G547" s="4">
        <v>38</v>
      </c>
      <c r="H547" s="4">
        <v>135</v>
      </c>
      <c r="I547" s="4">
        <v>81</v>
      </c>
      <c r="J547" s="4">
        <v>68</v>
      </c>
      <c r="K547" s="4">
        <v>139</v>
      </c>
      <c r="L547" s="4">
        <v>26</v>
      </c>
      <c r="M547" s="4">
        <v>4</v>
      </c>
      <c r="N547" s="4">
        <v>8</v>
      </c>
      <c r="O547" s="4">
        <v>23</v>
      </c>
      <c r="P547" s="4">
        <v>193</v>
      </c>
      <c r="Q547" s="4">
        <v>60</v>
      </c>
      <c r="R547" s="4">
        <v>156</v>
      </c>
      <c r="S547" s="4">
        <v>107</v>
      </c>
      <c r="T547" s="4">
        <v>100</v>
      </c>
      <c r="U547" s="4">
        <v>55</v>
      </c>
      <c r="V547" s="4">
        <v>56</v>
      </c>
      <c r="W547" s="4">
        <v>70</v>
      </c>
      <c r="X547" s="4">
        <v>33</v>
      </c>
      <c r="Y547" s="4">
        <v>49</v>
      </c>
      <c r="Z547" s="4">
        <v>40</v>
      </c>
      <c r="AA547" s="4">
        <v>23</v>
      </c>
      <c r="AB547" s="4">
        <v>57</v>
      </c>
      <c r="AC547" s="4">
        <v>169</v>
      </c>
      <c r="AD547" s="4">
        <v>19</v>
      </c>
      <c r="AE547" s="4">
        <v>13</v>
      </c>
      <c r="AF547" s="4">
        <v>3</v>
      </c>
      <c r="AG547" s="4">
        <v>105</v>
      </c>
      <c r="AH547" s="4">
        <v>95</v>
      </c>
      <c r="AI547" s="4">
        <v>13</v>
      </c>
      <c r="AJ547" s="4">
        <v>64</v>
      </c>
      <c r="AK547" s="4">
        <v>147</v>
      </c>
      <c r="AL547" s="4">
        <v>64</v>
      </c>
      <c r="AM547" s="4">
        <v>11</v>
      </c>
      <c r="AN547" s="4">
        <v>4</v>
      </c>
      <c r="AO547" s="4">
        <v>130</v>
      </c>
      <c r="AP547" s="4">
        <v>1</v>
      </c>
      <c r="AQ547" s="4">
        <v>117</v>
      </c>
      <c r="AR547" s="4">
        <v>93</v>
      </c>
      <c r="AS547" s="4">
        <v>26</v>
      </c>
      <c r="AT547" s="4">
        <v>182</v>
      </c>
      <c r="AU547" s="4">
        <v>80</v>
      </c>
      <c r="AV547" s="4">
        <v>136</v>
      </c>
      <c r="AW547" s="4">
        <v>93</v>
      </c>
      <c r="AX547" s="4">
        <v>36</v>
      </c>
      <c r="AY547" s="4">
        <v>64</v>
      </c>
    </row>
    <row r="548" spans="1:51">
      <c r="A548" s="3"/>
      <c r="C548" s="11">
        <v>0.15</v>
      </c>
      <c r="D548" s="11">
        <v>0.09</v>
      </c>
      <c r="E548" s="11">
        <v>0.23</v>
      </c>
      <c r="F548" s="11">
        <v>0.25</v>
      </c>
      <c r="G548" s="11">
        <v>0.46</v>
      </c>
      <c r="H548" s="11">
        <v>0.17</v>
      </c>
      <c r="I548" s="11">
        <v>0.13</v>
      </c>
      <c r="J548" s="11">
        <v>0.14000000000000001</v>
      </c>
      <c r="K548" s="11">
        <v>0.15</v>
      </c>
      <c r="L548" s="11">
        <v>0.15</v>
      </c>
      <c r="M548" s="11">
        <v>0.14000000000000001</v>
      </c>
      <c r="N548" s="11">
        <v>0.1</v>
      </c>
      <c r="O548" s="11">
        <v>0.08</v>
      </c>
      <c r="P548" s="11">
        <v>0.17</v>
      </c>
      <c r="Q548" s="11">
        <v>0.11</v>
      </c>
      <c r="R548" s="11">
        <v>0.18</v>
      </c>
      <c r="S548" s="11">
        <v>0.14000000000000001</v>
      </c>
      <c r="T548" s="11">
        <v>0.16</v>
      </c>
      <c r="U548" s="11">
        <v>0.21</v>
      </c>
      <c r="V548" s="11">
        <v>0.22</v>
      </c>
      <c r="W548" s="11">
        <v>0.13</v>
      </c>
      <c r="X548" s="11">
        <v>0.1</v>
      </c>
      <c r="Y548" s="11">
        <v>0.17</v>
      </c>
      <c r="Z548" s="11">
        <v>0.15</v>
      </c>
      <c r="AA548" s="11">
        <v>0.14000000000000001</v>
      </c>
      <c r="AB548" s="11">
        <v>0.18</v>
      </c>
      <c r="AC548" s="11">
        <v>0.16</v>
      </c>
      <c r="AD548" s="11">
        <v>0.23</v>
      </c>
      <c r="AE548" s="11">
        <v>0.1</v>
      </c>
      <c r="AF548" s="11">
        <v>0.08</v>
      </c>
      <c r="AG548" s="11">
        <v>0.19</v>
      </c>
      <c r="AH548" s="11">
        <v>0.13</v>
      </c>
      <c r="AI548" s="11">
        <v>0.13</v>
      </c>
      <c r="AJ548" s="11">
        <v>0.16</v>
      </c>
      <c r="AK548" s="11">
        <v>0.15</v>
      </c>
      <c r="AL548" s="11">
        <v>0.15</v>
      </c>
      <c r="AM548" s="11">
        <v>0.09</v>
      </c>
      <c r="AN548" s="11">
        <v>0.32</v>
      </c>
      <c r="AO548" s="11">
        <v>0.17</v>
      </c>
      <c r="AP548" s="11">
        <v>0.1</v>
      </c>
      <c r="AQ548" s="11">
        <v>0.17</v>
      </c>
      <c r="AR548" s="11">
        <v>0.14000000000000001</v>
      </c>
      <c r="AS548" s="11">
        <v>0.28999999999999998</v>
      </c>
      <c r="AT548" s="11">
        <v>0.14000000000000001</v>
      </c>
      <c r="AU548" s="11">
        <v>0.18</v>
      </c>
      <c r="AV548" s="11">
        <v>0.14000000000000001</v>
      </c>
      <c r="AW548" s="11">
        <v>0.14000000000000001</v>
      </c>
      <c r="AX548" s="11">
        <v>0.17</v>
      </c>
      <c r="AY548" s="11">
        <v>0.18</v>
      </c>
    </row>
    <row r="549" spans="1:51">
      <c r="A549" s="3"/>
      <c r="B549" t="s">
        <v>137</v>
      </c>
      <c r="C549" s="4">
        <v>81</v>
      </c>
      <c r="D549" s="4">
        <v>81</v>
      </c>
      <c r="E549" s="4" t="s">
        <v>14</v>
      </c>
      <c r="F549" s="4" t="s">
        <v>14</v>
      </c>
      <c r="G549" s="4" t="s">
        <v>14</v>
      </c>
      <c r="H549" s="4">
        <v>45</v>
      </c>
      <c r="I549" s="4">
        <v>37</v>
      </c>
      <c r="J549" s="4">
        <v>41</v>
      </c>
      <c r="K549" s="4">
        <v>42</v>
      </c>
      <c r="L549" s="4">
        <v>18</v>
      </c>
      <c r="M549" s="4">
        <v>4</v>
      </c>
      <c r="N549" s="4">
        <v>8</v>
      </c>
      <c r="O549" s="4">
        <v>22</v>
      </c>
      <c r="P549" s="4">
        <v>59</v>
      </c>
      <c r="Q549" s="4">
        <v>42</v>
      </c>
      <c r="R549" s="4">
        <v>40</v>
      </c>
      <c r="S549" s="4">
        <v>50</v>
      </c>
      <c r="T549" s="4">
        <v>30</v>
      </c>
      <c r="U549" s="4">
        <v>12</v>
      </c>
      <c r="V549" s="4">
        <v>7</v>
      </c>
      <c r="W549" s="4">
        <v>39</v>
      </c>
      <c r="X549" s="4">
        <v>24</v>
      </c>
      <c r="Y549" s="4">
        <v>16</v>
      </c>
      <c r="Z549" s="4">
        <v>22</v>
      </c>
      <c r="AA549" s="4">
        <v>9</v>
      </c>
      <c r="AB549" s="4">
        <v>19</v>
      </c>
      <c r="AC549" s="4">
        <v>67</v>
      </c>
      <c r="AD549" s="4">
        <v>3</v>
      </c>
      <c r="AE549" s="4">
        <v>3</v>
      </c>
      <c r="AF549" s="4" t="s">
        <v>14</v>
      </c>
      <c r="AG549" s="4">
        <v>29</v>
      </c>
      <c r="AH549" s="4">
        <v>40</v>
      </c>
      <c r="AI549" s="4">
        <v>11</v>
      </c>
      <c r="AJ549" s="4">
        <v>31</v>
      </c>
      <c r="AK549" s="4">
        <v>47</v>
      </c>
      <c r="AL549" s="4">
        <v>34</v>
      </c>
      <c r="AM549" s="4">
        <v>3</v>
      </c>
      <c r="AN549" s="4">
        <v>1</v>
      </c>
      <c r="AO549" s="4">
        <v>34</v>
      </c>
      <c r="AP549" s="4">
        <v>3</v>
      </c>
      <c r="AQ549" s="4">
        <v>26</v>
      </c>
      <c r="AR549" s="4">
        <v>48</v>
      </c>
      <c r="AS549" s="4">
        <v>5</v>
      </c>
      <c r="AT549" s="4">
        <v>74</v>
      </c>
      <c r="AU549" s="4">
        <v>36</v>
      </c>
      <c r="AV549" s="4">
        <v>46</v>
      </c>
      <c r="AW549" s="4">
        <v>41</v>
      </c>
      <c r="AX549" s="4">
        <v>15</v>
      </c>
      <c r="AY549" s="4">
        <v>17</v>
      </c>
    </row>
    <row r="550" spans="1:51">
      <c r="A550" s="3"/>
      <c r="C550" s="11">
        <v>0.06</v>
      </c>
      <c r="D550" s="11">
        <v>0.09</v>
      </c>
      <c r="E550" s="4" t="s">
        <v>14</v>
      </c>
      <c r="F550" s="4" t="s">
        <v>14</v>
      </c>
      <c r="G550" s="4" t="s">
        <v>14</v>
      </c>
      <c r="H550" s="11">
        <v>0.06</v>
      </c>
      <c r="I550" s="11">
        <v>0.06</v>
      </c>
      <c r="J550" s="11">
        <v>0.08</v>
      </c>
      <c r="K550" s="11">
        <v>0.05</v>
      </c>
      <c r="L550" s="11">
        <v>0.11</v>
      </c>
      <c r="M550" s="11">
        <v>0.14000000000000001</v>
      </c>
      <c r="N550" s="11">
        <v>0.09</v>
      </c>
      <c r="O550" s="11">
        <v>0.08</v>
      </c>
      <c r="P550" s="11">
        <v>0.05</v>
      </c>
      <c r="Q550" s="11">
        <v>0.08</v>
      </c>
      <c r="R550" s="11">
        <v>0.05</v>
      </c>
      <c r="S550" s="11">
        <v>7.0000000000000007E-2</v>
      </c>
      <c r="T550" s="11">
        <v>0.05</v>
      </c>
      <c r="U550" s="11">
        <v>0.04</v>
      </c>
      <c r="V550" s="11">
        <v>0.03</v>
      </c>
      <c r="W550" s="11">
        <v>7.0000000000000007E-2</v>
      </c>
      <c r="X550" s="11">
        <v>7.0000000000000007E-2</v>
      </c>
      <c r="Y550" s="11">
        <v>0.06</v>
      </c>
      <c r="Z550" s="11">
        <v>0.08</v>
      </c>
      <c r="AA550" s="11">
        <v>0.05</v>
      </c>
      <c r="AB550" s="11">
        <v>0.06</v>
      </c>
      <c r="AC550" s="11">
        <v>0.06</v>
      </c>
      <c r="AD550" s="11">
        <v>0.03</v>
      </c>
      <c r="AE550" s="11">
        <v>0.02</v>
      </c>
      <c r="AF550" s="4" t="s">
        <v>14</v>
      </c>
      <c r="AG550" s="11">
        <v>0.05</v>
      </c>
      <c r="AH550" s="11">
        <v>0.05</v>
      </c>
      <c r="AI550" s="11">
        <v>0.1</v>
      </c>
      <c r="AJ550" s="11">
        <v>0.08</v>
      </c>
      <c r="AK550" s="11">
        <v>0.05</v>
      </c>
      <c r="AL550" s="11">
        <v>0.08</v>
      </c>
      <c r="AM550" s="11">
        <v>0.03</v>
      </c>
      <c r="AN550" s="11">
        <v>0.08</v>
      </c>
      <c r="AO550" s="11">
        <v>0.04</v>
      </c>
      <c r="AP550" s="11">
        <v>0.3</v>
      </c>
      <c r="AQ550" s="11">
        <v>0.04</v>
      </c>
      <c r="AR550" s="11">
        <v>7.0000000000000007E-2</v>
      </c>
      <c r="AS550" s="11">
        <v>0.05</v>
      </c>
      <c r="AT550" s="11">
        <v>0.06</v>
      </c>
      <c r="AU550" s="11">
        <v>0.08</v>
      </c>
      <c r="AV550" s="11">
        <v>0.05</v>
      </c>
      <c r="AW550" s="11">
        <v>0.06</v>
      </c>
      <c r="AX550" s="11">
        <v>7.0000000000000007E-2</v>
      </c>
      <c r="AY550" s="11">
        <v>0.05</v>
      </c>
    </row>
    <row r="551" spans="1:51">
      <c r="A551" s="3"/>
      <c r="B551" t="s">
        <v>226</v>
      </c>
      <c r="C551" s="4">
        <v>53</v>
      </c>
      <c r="D551" s="4">
        <v>42</v>
      </c>
      <c r="E551" s="4">
        <v>3</v>
      </c>
      <c r="F551" s="4">
        <v>6</v>
      </c>
      <c r="G551" s="4">
        <v>1</v>
      </c>
      <c r="H551" s="4">
        <v>23</v>
      </c>
      <c r="I551" s="4">
        <v>30</v>
      </c>
      <c r="J551" s="4">
        <v>29</v>
      </c>
      <c r="K551" s="4">
        <v>22</v>
      </c>
      <c r="L551" s="4">
        <v>9</v>
      </c>
      <c r="M551" s="4">
        <v>4</v>
      </c>
      <c r="N551" s="4">
        <v>1</v>
      </c>
      <c r="O551" s="4">
        <v>16</v>
      </c>
      <c r="P551" s="4">
        <v>37</v>
      </c>
      <c r="Q551" s="4">
        <v>28</v>
      </c>
      <c r="R551" s="4">
        <v>25</v>
      </c>
      <c r="S551" s="4">
        <v>31</v>
      </c>
      <c r="T551" s="4">
        <v>21</v>
      </c>
      <c r="U551" s="4">
        <v>8</v>
      </c>
      <c r="V551" s="4">
        <v>13</v>
      </c>
      <c r="W551" s="4">
        <v>16</v>
      </c>
      <c r="X551" s="4">
        <v>16</v>
      </c>
      <c r="Y551" s="4">
        <v>14</v>
      </c>
      <c r="Z551" s="4">
        <v>8</v>
      </c>
      <c r="AA551" s="4">
        <v>8</v>
      </c>
      <c r="AB551" s="4">
        <v>12</v>
      </c>
      <c r="AC551" s="4">
        <v>40</v>
      </c>
      <c r="AD551" s="4">
        <v>2</v>
      </c>
      <c r="AE551" s="4">
        <v>4</v>
      </c>
      <c r="AF551" s="4">
        <v>1</v>
      </c>
      <c r="AG551" s="4">
        <v>20</v>
      </c>
      <c r="AH551" s="4">
        <v>26</v>
      </c>
      <c r="AI551" s="4">
        <v>5</v>
      </c>
      <c r="AJ551" s="4">
        <v>17</v>
      </c>
      <c r="AK551" s="4">
        <v>34</v>
      </c>
      <c r="AL551" s="4">
        <v>16</v>
      </c>
      <c r="AM551" s="4">
        <v>3</v>
      </c>
      <c r="AN551" s="4" t="s">
        <v>14</v>
      </c>
      <c r="AO551" s="4">
        <v>29</v>
      </c>
      <c r="AP551" s="4" t="s">
        <v>14</v>
      </c>
      <c r="AQ551" s="4">
        <v>26</v>
      </c>
      <c r="AR551" s="4">
        <v>22</v>
      </c>
      <c r="AS551" s="4">
        <v>2</v>
      </c>
      <c r="AT551" s="4">
        <v>48</v>
      </c>
      <c r="AU551" s="4">
        <v>19</v>
      </c>
      <c r="AV551" s="4">
        <v>34</v>
      </c>
      <c r="AW551" s="4">
        <v>29</v>
      </c>
      <c r="AX551" s="4">
        <v>12</v>
      </c>
      <c r="AY551" s="4">
        <v>7</v>
      </c>
    </row>
    <row r="552" spans="1:51">
      <c r="A552" s="3"/>
      <c r="C552" s="11">
        <v>0.04</v>
      </c>
      <c r="D552" s="11">
        <v>0.04</v>
      </c>
      <c r="E552" s="11">
        <v>0.01</v>
      </c>
      <c r="F552" s="11">
        <v>0.05</v>
      </c>
      <c r="G552" s="11">
        <v>0.01</v>
      </c>
      <c r="H552" s="11">
        <v>0.03</v>
      </c>
      <c r="I552" s="11">
        <v>0.05</v>
      </c>
      <c r="J552" s="11">
        <v>0.06</v>
      </c>
      <c r="K552" s="11">
        <v>0.02</v>
      </c>
      <c r="L552" s="11">
        <v>0.05</v>
      </c>
      <c r="M552" s="11">
        <v>0.14000000000000001</v>
      </c>
      <c r="N552" s="11">
        <v>0.01</v>
      </c>
      <c r="O552" s="11">
        <v>0.06</v>
      </c>
      <c r="P552" s="11">
        <v>0.03</v>
      </c>
      <c r="Q552" s="11">
        <v>0.05</v>
      </c>
      <c r="R552" s="11">
        <v>0.03</v>
      </c>
      <c r="S552" s="11">
        <v>0.04</v>
      </c>
      <c r="T552" s="11">
        <v>0.03</v>
      </c>
      <c r="U552" s="11">
        <v>0.03</v>
      </c>
      <c r="V552" s="11">
        <v>0.05</v>
      </c>
      <c r="W552" s="11">
        <v>0.03</v>
      </c>
      <c r="X552" s="11">
        <v>0.05</v>
      </c>
      <c r="Y552" s="11">
        <v>0.05</v>
      </c>
      <c r="Z552" s="11">
        <v>0.03</v>
      </c>
      <c r="AA552" s="11">
        <v>0.05</v>
      </c>
      <c r="AB552" s="11">
        <v>0.04</v>
      </c>
      <c r="AC552" s="11">
        <v>0.04</v>
      </c>
      <c r="AD552" s="11">
        <v>0.02</v>
      </c>
      <c r="AE552" s="11">
        <v>0.03</v>
      </c>
      <c r="AF552" s="11">
        <v>0.02</v>
      </c>
      <c r="AG552" s="11">
        <v>0.04</v>
      </c>
      <c r="AH552" s="11">
        <v>0.04</v>
      </c>
      <c r="AI552" s="11">
        <v>0.05</v>
      </c>
      <c r="AJ552" s="11">
        <v>0.04</v>
      </c>
      <c r="AK552" s="11">
        <v>0.03</v>
      </c>
      <c r="AL552" s="11">
        <v>0.04</v>
      </c>
      <c r="AM552" s="11">
        <v>0.03</v>
      </c>
      <c r="AN552" s="4" t="s">
        <v>14</v>
      </c>
      <c r="AO552" s="11">
        <v>0.04</v>
      </c>
      <c r="AP552" s="4" t="s">
        <v>14</v>
      </c>
      <c r="AQ552" s="11">
        <v>0.04</v>
      </c>
      <c r="AR552" s="11">
        <v>0.03</v>
      </c>
      <c r="AS552" s="11">
        <v>0.02</v>
      </c>
      <c r="AT552" s="11">
        <v>0.04</v>
      </c>
      <c r="AU552" s="11">
        <v>0.04</v>
      </c>
      <c r="AV552" s="11">
        <v>0.04</v>
      </c>
      <c r="AW552" s="11">
        <v>0.04</v>
      </c>
      <c r="AX552" s="11">
        <v>0.06</v>
      </c>
      <c r="AY552" s="11">
        <v>0.02</v>
      </c>
    </row>
    <row r="553" spans="1:51">
      <c r="A553" s="3"/>
      <c r="B553" t="s">
        <v>227</v>
      </c>
      <c r="C553" s="4">
        <v>52</v>
      </c>
      <c r="D553" s="4">
        <v>41</v>
      </c>
      <c r="E553" s="4">
        <v>4</v>
      </c>
      <c r="F553" s="4">
        <v>6</v>
      </c>
      <c r="G553" s="4">
        <v>1</v>
      </c>
      <c r="H553" s="4">
        <v>25</v>
      </c>
      <c r="I553" s="4">
        <v>26</v>
      </c>
      <c r="J553" s="4">
        <v>23</v>
      </c>
      <c r="K553" s="4">
        <v>26</v>
      </c>
      <c r="L553" s="4">
        <v>7</v>
      </c>
      <c r="M553" s="4">
        <v>2</v>
      </c>
      <c r="N553" s="4">
        <v>2</v>
      </c>
      <c r="O553" s="4">
        <v>14</v>
      </c>
      <c r="P553" s="4">
        <v>37</v>
      </c>
      <c r="Q553" s="4">
        <v>29</v>
      </c>
      <c r="R553" s="4">
        <v>23</v>
      </c>
      <c r="S553" s="4">
        <v>30</v>
      </c>
      <c r="T553" s="4">
        <v>21</v>
      </c>
      <c r="U553" s="4">
        <v>10</v>
      </c>
      <c r="V553" s="4">
        <v>13</v>
      </c>
      <c r="W553" s="4">
        <v>15</v>
      </c>
      <c r="X553" s="4">
        <v>14</v>
      </c>
      <c r="Y553" s="4">
        <v>16</v>
      </c>
      <c r="Z553" s="4">
        <v>9</v>
      </c>
      <c r="AA553" s="4">
        <v>5</v>
      </c>
      <c r="AB553" s="4">
        <v>8</v>
      </c>
      <c r="AC553" s="4">
        <v>37</v>
      </c>
      <c r="AD553" s="4">
        <v>2</v>
      </c>
      <c r="AE553" s="4">
        <v>5</v>
      </c>
      <c r="AF553" s="4">
        <v>1</v>
      </c>
      <c r="AG553" s="4">
        <v>18</v>
      </c>
      <c r="AH553" s="4">
        <v>26</v>
      </c>
      <c r="AI553" s="4">
        <v>6</v>
      </c>
      <c r="AJ553" s="4">
        <v>20</v>
      </c>
      <c r="AK553" s="4">
        <v>30</v>
      </c>
      <c r="AL553" s="4">
        <v>17</v>
      </c>
      <c r="AM553" s="4">
        <v>4</v>
      </c>
      <c r="AN553" s="4" t="s">
        <v>14</v>
      </c>
      <c r="AO553" s="4">
        <v>25</v>
      </c>
      <c r="AP553" s="4" t="s">
        <v>14</v>
      </c>
      <c r="AQ553" s="4">
        <v>23</v>
      </c>
      <c r="AR553" s="4">
        <v>24</v>
      </c>
      <c r="AS553" s="4">
        <v>2</v>
      </c>
      <c r="AT553" s="4">
        <v>47</v>
      </c>
      <c r="AU553" s="4">
        <v>20</v>
      </c>
      <c r="AV553" s="4">
        <v>31</v>
      </c>
      <c r="AW553" s="4">
        <v>26</v>
      </c>
      <c r="AX553" s="4">
        <v>11</v>
      </c>
      <c r="AY553" s="4">
        <v>10</v>
      </c>
    </row>
    <row r="554" spans="1:51">
      <c r="A554" s="3"/>
      <c r="C554" s="11">
        <v>0.04</v>
      </c>
      <c r="D554" s="11">
        <v>0.04</v>
      </c>
      <c r="E554" s="11">
        <v>0.02</v>
      </c>
      <c r="F554" s="11">
        <v>0.05</v>
      </c>
      <c r="G554" s="11">
        <v>0.01</v>
      </c>
      <c r="H554" s="11">
        <v>0.03</v>
      </c>
      <c r="I554" s="11">
        <v>0.04</v>
      </c>
      <c r="J554" s="11">
        <v>0.05</v>
      </c>
      <c r="K554" s="11">
        <v>0.03</v>
      </c>
      <c r="L554" s="11">
        <v>0.04</v>
      </c>
      <c r="M554" s="11">
        <v>7.0000000000000007E-2</v>
      </c>
      <c r="N554" s="11">
        <v>0.02</v>
      </c>
      <c r="O554" s="11">
        <v>0.05</v>
      </c>
      <c r="P554" s="11">
        <v>0.03</v>
      </c>
      <c r="Q554" s="11">
        <v>0.05</v>
      </c>
      <c r="R554" s="11">
        <v>0.03</v>
      </c>
      <c r="S554" s="11">
        <v>0.04</v>
      </c>
      <c r="T554" s="11">
        <v>0.03</v>
      </c>
      <c r="U554" s="11">
        <v>0.04</v>
      </c>
      <c r="V554" s="11">
        <v>0.05</v>
      </c>
      <c r="W554" s="11">
        <v>0.03</v>
      </c>
      <c r="X554" s="11">
        <v>0.04</v>
      </c>
      <c r="Y554" s="11">
        <v>0.06</v>
      </c>
      <c r="Z554" s="11">
        <v>0.03</v>
      </c>
      <c r="AA554" s="11">
        <v>0.03</v>
      </c>
      <c r="AB554" s="11">
        <v>0.02</v>
      </c>
      <c r="AC554" s="11">
        <v>0.04</v>
      </c>
      <c r="AD554" s="11">
        <v>0.02</v>
      </c>
      <c r="AE554" s="11">
        <v>0.04</v>
      </c>
      <c r="AF554" s="11">
        <v>0.02</v>
      </c>
      <c r="AG554" s="11">
        <v>0.03</v>
      </c>
      <c r="AH554" s="11">
        <v>0.04</v>
      </c>
      <c r="AI554" s="11">
        <v>0.05</v>
      </c>
      <c r="AJ554" s="11">
        <v>0.05</v>
      </c>
      <c r="AK554" s="11">
        <v>0.03</v>
      </c>
      <c r="AL554" s="11">
        <v>0.04</v>
      </c>
      <c r="AM554" s="11">
        <v>0.03</v>
      </c>
      <c r="AN554" s="4" t="s">
        <v>14</v>
      </c>
      <c r="AO554" s="11">
        <v>0.03</v>
      </c>
      <c r="AP554" s="4" t="s">
        <v>14</v>
      </c>
      <c r="AQ554" s="11">
        <v>0.03</v>
      </c>
      <c r="AR554" s="11">
        <v>0.04</v>
      </c>
      <c r="AS554" s="11">
        <v>0.02</v>
      </c>
      <c r="AT554" s="11">
        <v>0.04</v>
      </c>
      <c r="AU554" s="11">
        <v>0.04</v>
      </c>
      <c r="AV554" s="11">
        <v>0.03</v>
      </c>
      <c r="AW554" s="11">
        <v>0.04</v>
      </c>
      <c r="AX554" s="11">
        <v>0.05</v>
      </c>
      <c r="AY554" s="11">
        <v>0.03</v>
      </c>
    </row>
    <row r="555" spans="1:51">
      <c r="A555" s="3"/>
      <c r="B555" t="s">
        <v>228</v>
      </c>
      <c r="C555" s="4">
        <v>45</v>
      </c>
      <c r="D555" s="4" t="s">
        <v>14</v>
      </c>
      <c r="E555" s="4">
        <v>45</v>
      </c>
      <c r="F555" s="4" t="s">
        <v>14</v>
      </c>
      <c r="G555" s="4" t="s">
        <v>14</v>
      </c>
      <c r="H555" s="4">
        <v>29</v>
      </c>
      <c r="I555" s="4">
        <v>16</v>
      </c>
      <c r="J555" s="4">
        <v>10</v>
      </c>
      <c r="K555" s="4">
        <v>36</v>
      </c>
      <c r="L555" s="4">
        <v>3</v>
      </c>
      <c r="M555" s="4">
        <v>1</v>
      </c>
      <c r="N555" s="4" t="s">
        <v>14</v>
      </c>
      <c r="O555" s="4">
        <v>8</v>
      </c>
      <c r="P555" s="4">
        <v>37</v>
      </c>
      <c r="Q555" s="4">
        <v>10</v>
      </c>
      <c r="R555" s="4">
        <v>35</v>
      </c>
      <c r="S555" s="4">
        <v>22</v>
      </c>
      <c r="T555" s="4">
        <v>22</v>
      </c>
      <c r="U555" s="4">
        <v>8</v>
      </c>
      <c r="V555" s="4">
        <v>19</v>
      </c>
      <c r="W555" s="4">
        <v>17</v>
      </c>
      <c r="X555" s="4">
        <v>2</v>
      </c>
      <c r="Y555" s="4">
        <v>9</v>
      </c>
      <c r="Z555" s="4">
        <v>9</v>
      </c>
      <c r="AA555" s="4">
        <v>4</v>
      </c>
      <c r="AB555" s="4">
        <v>12</v>
      </c>
      <c r="AC555" s="4">
        <v>35</v>
      </c>
      <c r="AD555" s="4">
        <v>2</v>
      </c>
      <c r="AE555" s="4">
        <v>3</v>
      </c>
      <c r="AF555" s="4">
        <v>1</v>
      </c>
      <c r="AG555" s="4">
        <v>20</v>
      </c>
      <c r="AH555" s="4">
        <v>23</v>
      </c>
      <c r="AI555" s="4">
        <v>1</v>
      </c>
      <c r="AJ555" s="4">
        <v>14</v>
      </c>
      <c r="AK555" s="4">
        <v>30</v>
      </c>
      <c r="AL555" s="4">
        <v>5</v>
      </c>
      <c r="AM555" s="4">
        <v>1</v>
      </c>
      <c r="AN555" s="4">
        <v>1</v>
      </c>
      <c r="AO555" s="4">
        <v>38</v>
      </c>
      <c r="AP555" s="4" t="s">
        <v>14</v>
      </c>
      <c r="AQ555" s="4">
        <v>32</v>
      </c>
      <c r="AR555" s="4">
        <v>12</v>
      </c>
      <c r="AS555" s="4">
        <v>7</v>
      </c>
      <c r="AT555" s="4">
        <v>37</v>
      </c>
      <c r="AU555" s="4">
        <v>13</v>
      </c>
      <c r="AV555" s="4">
        <v>32</v>
      </c>
      <c r="AW555" s="4">
        <v>17</v>
      </c>
      <c r="AX555" s="4">
        <v>5</v>
      </c>
      <c r="AY555" s="4">
        <v>17</v>
      </c>
    </row>
    <row r="556" spans="1:51">
      <c r="A556" s="3"/>
      <c r="C556" s="11">
        <v>0.03</v>
      </c>
      <c r="D556" s="4" t="s">
        <v>14</v>
      </c>
      <c r="E556" s="11">
        <v>0.19</v>
      </c>
      <c r="F556" s="4" t="s">
        <v>14</v>
      </c>
      <c r="G556" s="4" t="s">
        <v>14</v>
      </c>
      <c r="H556" s="11">
        <v>0.04</v>
      </c>
      <c r="I556" s="11">
        <v>0.03</v>
      </c>
      <c r="J556" s="11">
        <v>0.02</v>
      </c>
      <c r="K556" s="11">
        <v>0.04</v>
      </c>
      <c r="L556" s="11">
        <v>0.02</v>
      </c>
      <c r="M556" s="11">
        <v>0.03</v>
      </c>
      <c r="N556" s="4" t="s">
        <v>14</v>
      </c>
      <c r="O556" s="11">
        <v>0.03</v>
      </c>
      <c r="P556" s="11">
        <v>0.03</v>
      </c>
      <c r="Q556" s="11">
        <v>0.02</v>
      </c>
      <c r="R556" s="11">
        <v>0.04</v>
      </c>
      <c r="S556" s="11">
        <v>0.03</v>
      </c>
      <c r="T556" s="11">
        <v>0.04</v>
      </c>
      <c r="U556" s="11">
        <v>0.03</v>
      </c>
      <c r="V556" s="11">
        <v>7.0000000000000007E-2</v>
      </c>
      <c r="W556" s="11">
        <v>0.03</v>
      </c>
      <c r="X556" s="11">
        <v>0</v>
      </c>
      <c r="Y556" s="11">
        <v>0.03</v>
      </c>
      <c r="Z556" s="11">
        <v>0.04</v>
      </c>
      <c r="AA556" s="11">
        <v>0.02</v>
      </c>
      <c r="AB556" s="11">
        <v>0.04</v>
      </c>
      <c r="AC556" s="11">
        <v>0.03</v>
      </c>
      <c r="AD556" s="11">
        <v>0.03</v>
      </c>
      <c r="AE556" s="11">
        <v>0.02</v>
      </c>
      <c r="AF556" s="11">
        <v>0.02</v>
      </c>
      <c r="AG556" s="11">
        <v>0.04</v>
      </c>
      <c r="AH556" s="11">
        <v>0.03</v>
      </c>
      <c r="AI556" s="11">
        <v>0.01</v>
      </c>
      <c r="AJ556" s="11">
        <v>0.03</v>
      </c>
      <c r="AK556" s="11">
        <v>0.03</v>
      </c>
      <c r="AL556" s="11">
        <v>0.01</v>
      </c>
      <c r="AM556" s="11">
        <v>0.01</v>
      </c>
      <c r="AN556" s="11">
        <v>0.06</v>
      </c>
      <c r="AO556" s="11">
        <v>0.05</v>
      </c>
      <c r="AP556" s="4" t="s">
        <v>14</v>
      </c>
      <c r="AQ556" s="11">
        <v>0.05</v>
      </c>
      <c r="AR556" s="11">
        <v>0.02</v>
      </c>
      <c r="AS556" s="11">
        <v>0.08</v>
      </c>
      <c r="AT556" s="11">
        <v>0.03</v>
      </c>
      <c r="AU556" s="11">
        <v>0.03</v>
      </c>
      <c r="AV556" s="11">
        <v>0.03</v>
      </c>
      <c r="AW556" s="11">
        <v>0.03</v>
      </c>
      <c r="AX556" s="11">
        <v>0.02</v>
      </c>
      <c r="AY556" s="11">
        <v>0.05</v>
      </c>
    </row>
    <row r="557" spans="1:51">
      <c r="A557" s="3"/>
      <c r="B557" t="s">
        <v>229</v>
      </c>
      <c r="C557" s="4">
        <v>43</v>
      </c>
      <c r="D557" s="4">
        <v>2</v>
      </c>
      <c r="E557" s="4">
        <v>41</v>
      </c>
      <c r="F557" s="4" t="s">
        <v>14</v>
      </c>
      <c r="G557" s="4" t="s">
        <v>14</v>
      </c>
      <c r="H557" s="4">
        <v>29</v>
      </c>
      <c r="I557" s="4">
        <v>14</v>
      </c>
      <c r="J557" s="4">
        <v>7</v>
      </c>
      <c r="K557" s="4">
        <v>35</v>
      </c>
      <c r="L557" s="4">
        <v>1</v>
      </c>
      <c r="M557" s="4" t="s">
        <v>14</v>
      </c>
      <c r="N557" s="4">
        <v>3</v>
      </c>
      <c r="O557" s="4">
        <v>2</v>
      </c>
      <c r="P557" s="4">
        <v>42</v>
      </c>
      <c r="Q557" s="4">
        <v>8</v>
      </c>
      <c r="R557" s="4">
        <v>35</v>
      </c>
      <c r="S557" s="4">
        <v>14</v>
      </c>
      <c r="T557" s="4">
        <v>28</v>
      </c>
      <c r="U557" s="4">
        <v>6</v>
      </c>
      <c r="V557" s="4">
        <v>16</v>
      </c>
      <c r="W557" s="4">
        <v>15</v>
      </c>
      <c r="X557" s="4">
        <v>6</v>
      </c>
      <c r="Y557" s="4">
        <v>6</v>
      </c>
      <c r="Z557" s="4">
        <v>9</v>
      </c>
      <c r="AA557" s="4">
        <v>4</v>
      </c>
      <c r="AB557" s="4">
        <v>13</v>
      </c>
      <c r="AC557" s="4">
        <v>32</v>
      </c>
      <c r="AD557" s="4">
        <v>2</v>
      </c>
      <c r="AE557" s="4">
        <v>4</v>
      </c>
      <c r="AF557" s="4">
        <v>1</v>
      </c>
      <c r="AG557" s="4">
        <v>13</v>
      </c>
      <c r="AH557" s="4">
        <v>26</v>
      </c>
      <c r="AI557" s="4">
        <v>1</v>
      </c>
      <c r="AJ557" s="4">
        <v>9</v>
      </c>
      <c r="AK557" s="4">
        <v>31</v>
      </c>
      <c r="AL557" s="4">
        <v>6</v>
      </c>
      <c r="AM557" s="4" t="s">
        <v>14</v>
      </c>
      <c r="AN557" s="4">
        <v>1</v>
      </c>
      <c r="AO557" s="4">
        <v>32</v>
      </c>
      <c r="AP557" s="4" t="s">
        <v>14</v>
      </c>
      <c r="AQ557" s="4">
        <v>29</v>
      </c>
      <c r="AR557" s="4">
        <v>10</v>
      </c>
      <c r="AS557" s="4">
        <v>3</v>
      </c>
      <c r="AT557" s="4">
        <v>35</v>
      </c>
      <c r="AU557" s="4">
        <v>12</v>
      </c>
      <c r="AV557" s="4">
        <v>31</v>
      </c>
      <c r="AW557" s="4">
        <v>12</v>
      </c>
      <c r="AX557" s="4">
        <v>8</v>
      </c>
      <c r="AY557" s="4">
        <v>16</v>
      </c>
    </row>
    <row r="558" spans="1:51">
      <c r="A558" s="3"/>
      <c r="C558" s="11">
        <v>0.03</v>
      </c>
      <c r="D558" s="11">
        <v>0</v>
      </c>
      <c r="E558" s="11">
        <v>0.17</v>
      </c>
      <c r="F558" s="4" t="s">
        <v>14</v>
      </c>
      <c r="G558" s="4" t="s">
        <v>14</v>
      </c>
      <c r="H558" s="11">
        <v>0.04</v>
      </c>
      <c r="I558" s="11">
        <v>0.02</v>
      </c>
      <c r="J558" s="11">
        <v>0.02</v>
      </c>
      <c r="K558" s="11">
        <v>0.04</v>
      </c>
      <c r="L558" s="11">
        <v>0</v>
      </c>
      <c r="M558" s="4" t="s">
        <v>14</v>
      </c>
      <c r="N558" s="11">
        <v>0.03</v>
      </c>
      <c r="O558" s="11">
        <v>0.01</v>
      </c>
      <c r="P558" s="11">
        <v>0.04</v>
      </c>
      <c r="Q558" s="11">
        <v>0.01</v>
      </c>
      <c r="R558" s="11">
        <v>0.04</v>
      </c>
      <c r="S558" s="11">
        <v>0.02</v>
      </c>
      <c r="T558" s="11">
        <v>0.05</v>
      </c>
      <c r="U558" s="11">
        <v>0.02</v>
      </c>
      <c r="V558" s="11">
        <v>0.06</v>
      </c>
      <c r="W558" s="11">
        <v>0.03</v>
      </c>
      <c r="X558" s="11">
        <v>0.02</v>
      </c>
      <c r="Y558" s="11">
        <v>0.02</v>
      </c>
      <c r="Z558" s="11">
        <v>0.04</v>
      </c>
      <c r="AA558" s="11">
        <v>0.02</v>
      </c>
      <c r="AB558" s="11">
        <v>0.04</v>
      </c>
      <c r="AC558" s="11">
        <v>0.03</v>
      </c>
      <c r="AD558" s="11">
        <v>0.02</v>
      </c>
      <c r="AE558" s="11">
        <v>0.03</v>
      </c>
      <c r="AF558" s="11">
        <v>0.02</v>
      </c>
      <c r="AG558" s="11">
        <v>0.02</v>
      </c>
      <c r="AH558" s="11">
        <v>0.04</v>
      </c>
      <c r="AI558" s="11">
        <v>0.01</v>
      </c>
      <c r="AJ558" s="11">
        <v>0.02</v>
      </c>
      <c r="AK558" s="11">
        <v>0.03</v>
      </c>
      <c r="AL558" s="11">
        <v>0.02</v>
      </c>
      <c r="AM558" s="4" t="s">
        <v>14</v>
      </c>
      <c r="AN558" s="11">
        <v>0.06</v>
      </c>
      <c r="AO558" s="11">
        <v>0.04</v>
      </c>
      <c r="AP558" s="4" t="s">
        <v>14</v>
      </c>
      <c r="AQ558" s="11">
        <v>0.04</v>
      </c>
      <c r="AR558" s="11">
        <v>0.02</v>
      </c>
      <c r="AS558" s="11">
        <v>0.03</v>
      </c>
      <c r="AT558" s="11">
        <v>0.03</v>
      </c>
      <c r="AU558" s="11">
        <v>0.03</v>
      </c>
      <c r="AV558" s="11">
        <v>0.03</v>
      </c>
      <c r="AW558" s="11">
        <v>0.02</v>
      </c>
      <c r="AX558" s="11">
        <v>0.04</v>
      </c>
      <c r="AY558" s="11">
        <v>0.05</v>
      </c>
    </row>
    <row r="559" spans="1:51">
      <c r="A559" s="3"/>
      <c r="B559" t="s">
        <v>79</v>
      </c>
      <c r="C559" s="4">
        <v>172</v>
      </c>
      <c r="D559" s="4">
        <v>78</v>
      </c>
      <c r="E559" s="4">
        <v>48</v>
      </c>
      <c r="F559" s="4">
        <v>23</v>
      </c>
      <c r="G559" s="4">
        <v>24</v>
      </c>
      <c r="H559" s="4">
        <v>99</v>
      </c>
      <c r="I559" s="4">
        <v>74</v>
      </c>
      <c r="J559" s="4">
        <v>59</v>
      </c>
      <c r="K559" s="4">
        <v>102</v>
      </c>
      <c r="L559" s="4">
        <v>20</v>
      </c>
      <c r="M559" s="4">
        <v>3</v>
      </c>
      <c r="N559" s="4">
        <v>17</v>
      </c>
      <c r="O559" s="4">
        <v>26</v>
      </c>
      <c r="P559" s="4">
        <v>146</v>
      </c>
      <c r="Q559" s="4">
        <v>68</v>
      </c>
      <c r="R559" s="4">
        <v>105</v>
      </c>
      <c r="S559" s="4">
        <v>72</v>
      </c>
      <c r="T559" s="4">
        <v>96</v>
      </c>
      <c r="U559" s="4">
        <v>39</v>
      </c>
      <c r="V559" s="4">
        <v>24</v>
      </c>
      <c r="W559" s="4">
        <v>58</v>
      </c>
      <c r="X559" s="4">
        <v>52</v>
      </c>
      <c r="Y559" s="4">
        <v>34</v>
      </c>
      <c r="Z559" s="4">
        <v>27</v>
      </c>
      <c r="AA559" s="4">
        <v>13</v>
      </c>
      <c r="AB559" s="4">
        <v>53</v>
      </c>
      <c r="AC559" s="4">
        <v>127</v>
      </c>
      <c r="AD559" s="4">
        <v>8</v>
      </c>
      <c r="AE559" s="4">
        <v>17</v>
      </c>
      <c r="AF559" s="4">
        <v>1</v>
      </c>
      <c r="AG559" s="4">
        <v>61</v>
      </c>
      <c r="AH559" s="4">
        <v>91</v>
      </c>
      <c r="AI559" s="4">
        <v>18</v>
      </c>
      <c r="AJ559" s="4">
        <v>58</v>
      </c>
      <c r="AK559" s="4">
        <v>112</v>
      </c>
      <c r="AL559" s="4">
        <v>35</v>
      </c>
      <c r="AM559" s="4">
        <v>13</v>
      </c>
      <c r="AN559" s="4">
        <v>1</v>
      </c>
      <c r="AO559" s="4">
        <v>119</v>
      </c>
      <c r="AP559" s="4">
        <v>1</v>
      </c>
      <c r="AQ559" s="4">
        <v>101</v>
      </c>
      <c r="AR559" s="4">
        <v>67</v>
      </c>
      <c r="AS559" s="4">
        <v>18</v>
      </c>
      <c r="AT559" s="4">
        <v>149</v>
      </c>
      <c r="AU559" s="4">
        <v>38</v>
      </c>
      <c r="AV559" s="4">
        <v>134</v>
      </c>
      <c r="AW559" s="4">
        <v>87</v>
      </c>
      <c r="AX559" s="4">
        <v>20</v>
      </c>
      <c r="AY559" s="4">
        <v>41</v>
      </c>
    </row>
    <row r="560" spans="1:51">
      <c r="A560" s="3"/>
      <c r="C560" s="11">
        <v>0.12</v>
      </c>
      <c r="D560" s="11">
        <v>0.08</v>
      </c>
      <c r="E560" s="11">
        <v>0.2</v>
      </c>
      <c r="F560" s="11">
        <v>0.17</v>
      </c>
      <c r="G560" s="11">
        <v>0.28000000000000003</v>
      </c>
      <c r="H560" s="11">
        <v>0.12</v>
      </c>
      <c r="I560" s="11">
        <v>0.12</v>
      </c>
      <c r="J560" s="11">
        <v>0.12</v>
      </c>
      <c r="K560" s="11">
        <v>0.11</v>
      </c>
      <c r="L560" s="11">
        <v>0.12</v>
      </c>
      <c r="M560" s="11">
        <v>0.1</v>
      </c>
      <c r="N560" s="11">
        <v>0.2</v>
      </c>
      <c r="O560" s="11">
        <v>0.09</v>
      </c>
      <c r="P560" s="11">
        <v>0.13</v>
      </c>
      <c r="Q560" s="11">
        <v>0.12</v>
      </c>
      <c r="R560" s="11">
        <v>0.12</v>
      </c>
      <c r="S560" s="11">
        <v>0.09</v>
      </c>
      <c r="T560" s="11">
        <v>0.15</v>
      </c>
      <c r="U560" s="11">
        <v>0.15</v>
      </c>
      <c r="V560" s="11">
        <v>0.09</v>
      </c>
      <c r="W560" s="11">
        <v>0.11</v>
      </c>
      <c r="X560" s="11">
        <v>0.16</v>
      </c>
      <c r="Y560" s="11">
        <v>0.12</v>
      </c>
      <c r="Z560" s="11">
        <v>0.1</v>
      </c>
      <c r="AA560" s="11">
        <v>0.08</v>
      </c>
      <c r="AB560" s="11">
        <v>0.17</v>
      </c>
      <c r="AC560" s="11">
        <v>0.12</v>
      </c>
      <c r="AD560" s="11">
        <v>0.1</v>
      </c>
      <c r="AE560" s="11">
        <v>0.12</v>
      </c>
      <c r="AF560" s="11">
        <v>0.03</v>
      </c>
      <c r="AG560" s="11">
        <v>0.11</v>
      </c>
      <c r="AH560" s="11">
        <v>0.13</v>
      </c>
      <c r="AI560" s="11">
        <v>0.17</v>
      </c>
      <c r="AJ560" s="11">
        <v>0.14000000000000001</v>
      </c>
      <c r="AK560" s="11">
        <v>0.12</v>
      </c>
      <c r="AL560" s="11">
        <v>0.08</v>
      </c>
      <c r="AM560" s="11">
        <v>0.11</v>
      </c>
      <c r="AN560" s="11">
        <v>0.08</v>
      </c>
      <c r="AO560" s="11">
        <v>0.15</v>
      </c>
      <c r="AP560" s="11">
        <v>0.1</v>
      </c>
      <c r="AQ560" s="11">
        <v>0.15</v>
      </c>
      <c r="AR560" s="11">
        <v>0.1</v>
      </c>
      <c r="AS560" s="11">
        <v>0.2</v>
      </c>
      <c r="AT560" s="11">
        <v>0.12</v>
      </c>
      <c r="AU560" s="11">
        <v>0.08</v>
      </c>
      <c r="AV560" s="11">
        <v>0.14000000000000001</v>
      </c>
      <c r="AW560" s="11">
        <v>0.13</v>
      </c>
      <c r="AX560" s="11">
        <v>0.09</v>
      </c>
      <c r="AY560" s="11">
        <v>0.11</v>
      </c>
    </row>
    <row r="561" spans="1:51">
      <c r="A561" s="3"/>
      <c r="B561" t="s">
        <v>131</v>
      </c>
      <c r="C561" s="4">
        <v>63</v>
      </c>
      <c r="D561" s="4">
        <v>29</v>
      </c>
      <c r="E561" s="4">
        <v>16</v>
      </c>
      <c r="F561" s="4">
        <v>4</v>
      </c>
      <c r="G561" s="4">
        <v>14</v>
      </c>
      <c r="H561" s="4">
        <v>36</v>
      </c>
      <c r="I561" s="4">
        <v>27</v>
      </c>
      <c r="J561" s="4">
        <v>23</v>
      </c>
      <c r="K561" s="4">
        <v>40</v>
      </c>
      <c r="L561" s="4">
        <v>4</v>
      </c>
      <c r="M561" s="4">
        <v>2</v>
      </c>
      <c r="N561" s="4">
        <v>1</v>
      </c>
      <c r="O561" s="4">
        <v>16</v>
      </c>
      <c r="P561" s="4">
        <v>47</v>
      </c>
      <c r="Q561" s="4">
        <v>15</v>
      </c>
      <c r="R561" s="4">
        <v>48</v>
      </c>
      <c r="S561" s="4">
        <v>24</v>
      </c>
      <c r="T561" s="4">
        <v>36</v>
      </c>
      <c r="U561" s="4">
        <v>16</v>
      </c>
      <c r="V561" s="4">
        <v>8</v>
      </c>
      <c r="W561" s="4">
        <v>24</v>
      </c>
      <c r="X561" s="4">
        <v>16</v>
      </c>
      <c r="Y561" s="4">
        <v>14</v>
      </c>
      <c r="Z561" s="4">
        <v>16</v>
      </c>
      <c r="AA561" s="4">
        <v>8</v>
      </c>
      <c r="AB561" s="4">
        <v>9</v>
      </c>
      <c r="AC561" s="4">
        <v>48</v>
      </c>
      <c r="AD561" s="4">
        <v>3</v>
      </c>
      <c r="AE561" s="4">
        <v>3</v>
      </c>
      <c r="AF561" s="4">
        <v>3</v>
      </c>
      <c r="AG561" s="4">
        <v>26</v>
      </c>
      <c r="AH561" s="4">
        <v>32</v>
      </c>
      <c r="AI561" s="4">
        <v>4</v>
      </c>
      <c r="AJ561" s="4">
        <v>12</v>
      </c>
      <c r="AK561" s="4">
        <v>50</v>
      </c>
      <c r="AL561" s="4">
        <v>23</v>
      </c>
      <c r="AM561" s="4">
        <v>3</v>
      </c>
      <c r="AN561" s="4" t="s">
        <v>14</v>
      </c>
      <c r="AO561" s="4">
        <v>34</v>
      </c>
      <c r="AP561" s="4" t="s">
        <v>14</v>
      </c>
      <c r="AQ561" s="4">
        <v>28</v>
      </c>
      <c r="AR561" s="4">
        <v>32</v>
      </c>
      <c r="AS561" s="4">
        <v>4</v>
      </c>
      <c r="AT561" s="4">
        <v>57</v>
      </c>
      <c r="AU561" s="4">
        <v>18</v>
      </c>
      <c r="AV561" s="4">
        <v>45</v>
      </c>
      <c r="AW561" s="4">
        <v>18</v>
      </c>
      <c r="AX561" s="4">
        <v>13</v>
      </c>
      <c r="AY561" s="4">
        <v>24</v>
      </c>
    </row>
    <row r="562" spans="1:51">
      <c r="A562" s="3"/>
      <c r="C562" s="11">
        <v>0.04</v>
      </c>
      <c r="D562" s="11">
        <v>0.03</v>
      </c>
      <c r="E562" s="11">
        <v>7.0000000000000007E-2</v>
      </c>
      <c r="F562" s="11">
        <v>0.03</v>
      </c>
      <c r="G562" s="11">
        <v>0.16</v>
      </c>
      <c r="H562" s="11">
        <v>0.05</v>
      </c>
      <c r="I562" s="11">
        <v>0.04</v>
      </c>
      <c r="J562" s="11">
        <v>0.05</v>
      </c>
      <c r="K562" s="11">
        <v>0.04</v>
      </c>
      <c r="L562" s="11">
        <v>0.02</v>
      </c>
      <c r="M562" s="11">
        <v>0.06</v>
      </c>
      <c r="N562" s="11">
        <v>0.01</v>
      </c>
      <c r="O562" s="11">
        <v>0.05</v>
      </c>
      <c r="P562" s="11">
        <v>0.04</v>
      </c>
      <c r="Q562" s="11">
        <v>0.03</v>
      </c>
      <c r="R562" s="11">
        <v>0.06</v>
      </c>
      <c r="S562" s="11">
        <v>0.03</v>
      </c>
      <c r="T562" s="11">
        <v>0.06</v>
      </c>
      <c r="U562" s="11">
        <v>0.06</v>
      </c>
      <c r="V562" s="11">
        <v>0.03</v>
      </c>
      <c r="W562" s="11">
        <v>0.04</v>
      </c>
      <c r="X562" s="11">
        <v>0.05</v>
      </c>
      <c r="Y562" s="11">
        <v>0.05</v>
      </c>
      <c r="Z562" s="11">
        <v>0.06</v>
      </c>
      <c r="AA562" s="11">
        <v>0.05</v>
      </c>
      <c r="AB562" s="11">
        <v>0.03</v>
      </c>
      <c r="AC562" s="11">
        <v>0.05</v>
      </c>
      <c r="AD562" s="11">
        <v>0.03</v>
      </c>
      <c r="AE562" s="11">
        <v>0.03</v>
      </c>
      <c r="AF562" s="11">
        <v>0.08</v>
      </c>
      <c r="AG562" s="11">
        <v>0.05</v>
      </c>
      <c r="AH562" s="11">
        <v>0.04</v>
      </c>
      <c r="AI562" s="11">
        <v>0.04</v>
      </c>
      <c r="AJ562" s="11">
        <v>0.03</v>
      </c>
      <c r="AK562" s="11">
        <v>0.05</v>
      </c>
      <c r="AL562" s="11">
        <v>0.05</v>
      </c>
      <c r="AM562" s="11">
        <v>0.03</v>
      </c>
      <c r="AN562" s="4" t="s">
        <v>14</v>
      </c>
      <c r="AO562" s="11">
        <v>0.04</v>
      </c>
      <c r="AP562" s="4" t="s">
        <v>14</v>
      </c>
      <c r="AQ562" s="11">
        <v>0.04</v>
      </c>
      <c r="AR562" s="11">
        <v>0.05</v>
      </c>
      <c r="AS562" s="11">
        <v>0.04</v>
      </c>
      <c r="AT562" s="11">
        <v>0.05</v>
      </c>
      <c r="AU562" s="11">
        <v>0.04</v>
      </c>
      <c r="AV562" s="11">
        <v>0.05</v>
      </c>
      <c r="AW562" s="11">
        <v>0.03</v>
      </c>
      <c r="AX562" s="11">
        <v>0.06</v>
      </c>
      <c r="AY562" s="11">
        <v>7.0000000000000007E-2</v>
      </c>
    </row>
    <row r="563" spans="1:51">
      <c r="A563" s="3"/>
    </row>
    <row r="564" spans="1:51">
      <c r="A564" s="3"/>
    </row>
    <row r="565" spans="1:51">
      <c r="A565" s="2" t="s">
        <v>230</v>
      </c>
    </row>
    <row r="566" spans="1:51">
      <c r="A566" s="3"/>
    </row>
    <row r="567" spans="1:51" s="10" customFormat="1" ht="29.25" customHeight="1">
      <c r="A567" s="9"/>
      <c r="C567" s="7" t="s">
        <v>39</v>
      </c>
      <c r="D567" s="14" t="s">
        <v>15</v>
      </c>
      <c r="E567" s="15"/>
      <c r="F567" s="15"/>
      <c r="G567" s="15"/>
      <c r="H567" s="14" t="s">
        <v>16</v>
      </c>
      <c r="I567" s="15"/>
      <c r="J567" s="14" t="s">
        <v>17</v>
      </c>
      <c r="K567" s="15"/>
      <c r="L567" s="15"/>
      <c r="M567" s="15"/>
      <c r="N567" s="15"/>
      <c r="O567" s="14" t="s">
        <v>40</v>
      </c>
      <c r="P567" s="15"/>
      <c r="Q567" s="14" t="s">
        <v>19</v>
      </c>
      <c r="R567" s="15"/>
      <c r="S567" s="14" t="s">
        <v>41</v>
      </c>
      <c r="T567" s="15"/>
      <c r="U567" s="14" t="s">
        <v>42</v>
      </c>
      <c r="V567" s="15"/>
      <c r="W567" s="15"/>
      <c r="X567" s="15"/>
      <c r="Y567" s="14" t="s">
        <v>22</v>
      </c>
      <c r="Z567" s="15"/>
      <c r="AA567" s="15"/>
      <c r="AB567" s="15"/>
      <c r="AC567" s="15"/>
      <c r="AD567" s="15"/>
      <c r="AE567" s="15"/>
      <c r="AF567" s="15"/>
      <c r="AG567" s="14" t="s">
        <v>23</v>
      </c>
      <c r="AH567" s="15"/>
      <c r="AI567" s="15"/>
      <c r="AJ567" s="14" t="s">
        <v>24</v>
      </c>
      <c r="AK567" s="15"/>
      <c r="AL567" s="14" t="s">
        <v>25</v>
      </c>
      <c r="AM567" s="15"/>
      <c r="AN567" s="15"/>
      <c r="AO567" s="15"/>
      <c r="AP567" s="15"/>
      <c r="AQ567" s="15"/>
      <c r="AR567" s="15"/>
      <c r="AS567" s="14" t="s">
        <v>26</v>
      </c>
      <c r="AT567" s="15"/>
      <c r="AU567" s="14" t="s">
        <v>43</v>
      </c>
      <c r="AV567" s="15"/>
      <c r="AW567" s="14" t="s">
        <v>44</v>
      </c>
      <c r="AX567" s="15"/>
      <c r="AY567" s="15"/>
    </row>
    <row r="568" spans="1:51" s="7" customFormat="1" ht="32.25" customHeight="1">
      <c r="A568" s="6"/>
      <c r="D568" s="8" t="s">
        <v>45</v>
      </c>
      <c r="E568" s="8" t="s">
        <v>46</v>
      </c>
      <c r="F568" s="8" t="s">
        <v>47</v>
      </c>
      <c r="G568" s="8" t="s">
        <v>48</v>
      </c>
      <c r="H568" s="8" t="s">
        <v>49</v>
      </c>
      <c r="I568" s="8" t="s">
        <v>50</v>
      </c>
      <c r="J568" s="8" t="s">
        <v>51</v>
      </c>
      <c r="K568" s="8" t="s">
        <v>52</v>
      </c>
      <c r="L568" s="8" t="s">
        <v>53</v>
      </c>
      <c r="M568" s="8" t="s">
        <v>54</v>
      </c>
      <c r="N568" s="8" t="s">
        <v>55</v>
      </c>
      <c r="O568" s="8" t="s">
        <v>56</v>
      </c>
      <c r="P568" s="8" t="s">
        <v>57</v>
      </c>
      <c r="Q568" s="8" t="s">
        <v>56</v>
      </c>
      <c r="R568" s="8" t="s">
        <v>57</v>
      </c>
      <c r="S568" s="8" t="s">
        <v>56</v>
      </c>
      <c r="T568" s="8" t="s">
        <v>57</v>
      </c>
      <c r="U568" s="8" t="s">
        <v>58</v>
      </c>
      <c r="V568" s="8" t="s">
        <v>59</v>
      </c>
      <c r="W568" s="8" t="s">
        <v>60</v>
      </c>
      <c r="X568" s="8" t="s">
        <v>61</v>
      </c>
      <c r="Y568" s="8" t="s">
        <v>62</v>
      </c>
      <c r="Z568" s="8" t="s">
        <v>63</v>
      </c>
      <c r="AA568" s="8" t="s">
        <v>64</v>
      </c>
      <c r="AB568" s="8" t="s">
        <v>65</v>
      </c>
      <c r="AC568" s="8" t="s">
        <v>66</v>
      </c>
      <c r="AD568" s="8" t="s">
        <v>67</v>
      </c>
      <c r="AE568" s="8" t="s">
        <v>68</v>
      </c>
      <c r="AF568" s="8" t="s">
        <v>69</v>
      </c>
      <c r="AG568" s="8" t="s">
        <v>70</v>
      </c>
      <c r="AH568" s="8" t="s">
        <v>71</v>
      </c>
      <c r="AI568" s="8" t="s">
        <v>72</v>
      </c>
      <c r="AJ568" s="8" t="s">
        <v>73</v>
      </c>
      <c r="AK568" s="8" t="s">
        <v>74</v>
      </c>
      <c r="AL568" s="8" t="s">
        <v>75</v>
      </c>
      <c r="AM568" s="8" t="s">
        <v>76</v>
      </c>
      <c r="AN568" s="8" t="s">
        <v>77</v>
      </c>
      <c r="AO568" s="8" t="s">
        <v>78</v>
      </c>
      <c r="AP568" s="8" t="s">
        <v>79</v>
      </c>
      <c r="AQ568" s="8" t="s">
        <v>80</v>
      </c>
      <c r="AR568" s="8" t="s">
        <v>81</v>
      </c>
      <c r="AS568" s="8" t="s">
        <v>82</v>
      </c>
      <c r="AT568" s="8" t="s">
        <v>57</v>
      </c>
      <c r="AU568" s="8" t="s">
        <v>56</v>
      </c>
      <c r="AV568" s="8" t="s">
        <v>57</v>
      </c>
      <c r="AW568" s="8" t="s">
        <v>83</v>
      </c>
      <c r="AX568" s="8" t="s">
        <v>84</v>
      </c>
      <c r="AY568" s="8" t="s">
        <v>85</v>
      </c>
    </row>
    <row r="569" spans="1:51">
      <c r="A569" s="3" t="s">
        <v>86</v>
      </c>
      <c r="C569" s="4">
        <v>581</v>
      </c>
      <c r="D569" s="4">
        <v>389</v>
      </c>
      <c r="E569" s="4">
        <v>176</v>
      </c>
      <c r="F569" s="4">
        <v>8</v>
      </c>
      <c r="G569" s="4">
        <v>8</v>
      </c>
      <c r="H569" s="4">
        <v>253</v>
      </c>
      <c r="I569" s="4">
        <v>328</v>
      </c>
      <c r="J569" s="4">
        <v>219</v>
      </c>
      <c r="K569" s="4">
        <v>369</v>
      </c>
      <c r="L569" s="4">
        <v>43</v>
      </c>
      <c r="M569" s="4">
        <v>15</v>
      </c>
      <c r="N569" s="4">
        <v>31</v>
      </c>
      <c r="O569" s="4">
        <v>190</v>
      </c>
      <c r="P569" s="4">
        <v>392</v>
      </c>
      <c r="Q569" s="4">
        <v>194</v>
      </c>
      <c r="R569" s="4">
        <v>387</v>
      </c>
      <c r="S569" s="4">
        <v>284</v>
      </c>
      <c r="T569" s="4">
        <v>293</v>
      </c>
      <c r="U569" s="4">
        <v>25</v>
      </c>
      <c r="V569" s="4">
        <v>49</v>
      </c>
      <c r="W569" s="4">
        <v>288</v>
      </c>
      <c r="X569" s="4">
        <v>219</v>
      </c>
      <c r="Y569" s="4">
        <v>116</v>
      </c>
      <c r="Z569" s="4">
        <v>113</v>
      </c>
      <c r="AA569" s="4">
        <v>72</v>
      </c>
      <c r="AB569" s="4">
        <v>119</v>
      </c>
      <c r="AC569" s="4">
        <v>420</v>
      </c>
      <c r="AD569" s="4">
        <v>29</v>
      </c>
      <c r="AE569" s="4">
        <v>46</v>
      </c>
      <c r="AF569" s="4">
        <v>19</v>
      </c>
      <c r="AG569" s="4">
        <v>141</v>
      </c>
      <c r="AH569" s="4">
        <v>289</v>
      </c>
      <c r="AI569" s="4">
        <v>118</v>
      </c>
      <c r="AJ569" s="4">
        <v>212</v>
      </c>
      <c r="AK569" s="4">
        <v>321</v>
      </c>
      <c r="AL569" s="4">
        <v>154</v>
      </c>
      <c r="AM569" s="4">
        <v>10</v>
      </c>
      <c r="AN569" s="4">
        <v>6</v>
      </c>
      <c r="AO569" s="4">
        <v>327</v>
      </c>
      <c r="AP569" s="4">
        <v>4</v>
      </c>
      <c r="AQ569" s="4">
        <v>287</v>
      </c>
      <c r="AR569" s="4">
        <v>214</v>
      </c>
      <c r="AS569" s="4">
        <v>45</v>
      </c>
      <c r="AT569" s="4">
        <v>476</v>
      </c>
      <c r="AU569" s="4">
        <v>359</v>
      </c>
      <c r="AV569" s="4">
        <v>223</v>
      </c>
      <c r="AW569" s="4">
        <v>232</v>
      </c>
      <c r="AX569" s="4">
        <v>87</v>
      </c>
      <c r="AY569" s="4">
        <v>158</v>
      </c>
    </row>
    <row r="570" spans="1:51">
      <c r="A570" s="3"/>
    </row>
    <row r="571" spans="1:51">
      <c r="A571" s="3" t="s">
        <v>231</v>
      </c>
      <c r="B571" t="s">
        <v>232</v>
      </c>
      <c r="C571" s="4">
        <v>335</v>
      </c>
      <c r="D571" s="4">
        <v>237</v>
      </c>
      <c r="E571" s="4">
        <v>94</v>
      </c>
      <c r="F571" s="4">
        <v>2</v>
      </c>
      <c r="G571" s="4">
        <v>3</v>
      </c>
      <c r="H571" s="4">
        <v>152</v>
      </c>
      <c r="I571" s="4">
        <v>183</v>
      </c>
      <c r="J571" s="4">
        <v>135</v>
      </c>
      <c r="K571" s="4">
        <v>209</v>
      </c>
      <c r="L571" s="4">
        <v>22</v>
      </c>
      <c r="M571" s="4">
        <v>9</v>
      </c>
      <c r="N571" s="4">
        <v>20</v>
      </c>
      <c r="O571" s="4">
        <v>116</v>
      </c>
      <c r="P571" s="4">
        <v>220</v>
      </c>
      <c r="Q571" s="4">
        <v>105</v>
      </c>
      <c r="R571" s="4">
        <v>231</v>
      </c>
      <c r="S571" s="4">
        <v>162</v>
      </c>
      <c r="T571" s="4">
        <v>171</v>
      </c>
      <c r="U571" s="4">
        <v>9</v>
      </c>
      <c r="V571" s="4">
        <v>20</v>
      </c>
      <c r="W571" s="4">
        <v>168</v>
      </c>
      <c r="X571" s="4">
        <v>138</v>
      </c>
      <c r="Y571" s="4">
        <v>66</v>
      </c>
      <c r="Z571" s="4">
        <v>72</v>
      </c>
      <c r="AA571" s="4">
        <v>40</v>
      </c>
      <c r="AB571" s="4">
        <v>61</v>
      </c>
      <c r="AC571" s="4">
        <v>239</v>
      </c>
      <c r="AD571" s="4">
        <v>13</v>
      </c>
      <c r="AE571" s="4">
        <v>31</v>
      </c>
      <c r="AF571" s="4">
        <v>12</v>
      </c>
      <c r="AG571" s="4">
        <v>72</v>
      </c>
      <c r="AH571" s="4">
        <v>169</v>
      </c>
      <c r="AI571" s="4">
        <v>67</v>
      </c>
      <c r="AJ571" s="4">
        <v>137</v>
      </c>
      <c r="AK571" s="4">
        <v>161</v>
      </c>
      <c r="AL571" s="4">
        <v>80</v>
      </c>
      <c r="AM571" s="4">
        <v>6</v>
      </c>
      <c r="AN571" s="4">
        <v>4</v>
      </c>
      <c r="AO571" s="4">
        <v>184</v>
      </c>
      <c r="AP571" s="4">
        <v>2</v>
      </c>
      <c r="AQ571" s="4">
        <v>162</v>
      </c>
      <c r="AR571" s="4">
        <v>114</v>
      </c>
      <c r="AS571" s="4">
        <v>26</v>
      </c>
      <c r="AT571" s="4">
        <v>267</v>
      </c>
      <c r="AU571" s="4">
        <v>220</v>
      </c>
      <c r="AV571" s="4">
        <v>116</v>
      </c>
      <c r="AW571" s="4">
        <v>134</v>
      </c>
      <c r="AX571" s="4">
        <v>53</v>
      </c>
      <c r="AY571" s="4">
        <v>83</v>
      </c>
    </row>
    <row r="572" spans="1:51">
      <c r="A572" s="3"/>
      <c r="C572" s="11">
        <v>0.57999999999999996</v>
      </c>
      <c r="D572" s="11">
        <v>0.61</v>
      </c>
      <c r="E572" s="11">
        <v>0.53</v>
      </c>
      <c r="F572" s="11">
        <v>0.25</v>
      </c>
      <c r="G572" s="11">
        <v>0.38</v>
      </c>
      <c r="H572" s="11">
        <v>0.6</v>
      </c>
      <c r="I572" s="11">
        <v>0.56000000000000005</v>
      </c>
      <c r="J572" s="11">
        <v>0.62</v>
      </c>
      <c r="K572" s="11">
        <v>0.56999999999999995</v>
      </c>
      <c r="L572" s="11">
        <v>0.52</v>
      </c>
      <c r="M572" s="11">
        <v>0.56000000000000005</v>
      </c>
      <c r="N572" s="11">
        <v>0.66</v>
      </c>
      <c r="O572" s="11">
        <v>0.61</v>
      </c>
      <c r="P572" s="11">
        <v>0.56000000000000005</v>
      </c>
      <c r="Q572" s="11">
        <v>0.54</v>
      </c>
      <c r="R572" s="11">
        <v>0.6</v>
      </c>
      <c r="S572" s="11">
        <v>0.56999999999999995</v>
      </c>
      <c r="T572" s="11">
        <v>0.57999999999999996</v>
      </c>
      <c r="U572" s="11">
        <v>0.36</v>
      </c>
      <c r="V572" s="11">
        <v>0.42</v>
      </c>
      <c r="W572" s="11">
        <v>0.57999999999999996</v>
      </c>
      <c r="X572" s="11">
        <v>0.63</v>
      </c>
      <c r="Y572" s="11">
        <v>0.56999999999999995</v>
      </c>
      <c r="Z572" s="11">
        <v>0.63</v>
      </c>
      <c r="AA572" s="11">
        <v>0.56000000000000005</v>
      </c>
      <c r="AB572" s="11">
        <v>0.51</v>
      </c>
      <c r="AC572" s="11">
        <v>0.56999999999999995</v>
      </c>
      <c r="AD572" s="11">
        <v>0.44</v>
      </c>
      <c r="AE572" s="11">
        <v>0.67</v>
      </c>
      <c r="AF572" s="11">
        <v>0.63</v>
      </c>
      <c r="AG572" s="11">
        <v>0.51</v>
      </c>
      <c r="AH572" s="11">
        <v>0.57999999999999996</v>
      </c>
      <c r="AI572" s="11">
        <v>0.56999999999999995</v>
      </c>
      <c r="AJ572" s="11">
        <v>0.65</v>
      </c>
      <c r="AK572" s="11">
        <v>0.5</v>
      </c>
      <c r="AL572" s="11">
        <v>0.52</v>
      </c>
      <c r="AM572" s="11">
        <v>0.56999999999999995</v>
      </c>
      <c r="AN572" s="11">
        <v>0.69</v>
      </c>
      <c r="AO572" s="11">
        <v>0.56000000000000005</v>
      </c>
      <c r="AP572" s="11">
        <v>0.5</v>
      </c>
      <c r="AQ572" s="11">
        <v>0.56999999999999995</v>
      </c>
      <c r="AR572" s="11">
        <v>0.53</v>
      </c>
      <c r="AS572" s="11">
        <v>0.57999999999999996</v>
      </c>
      <c r="AT572" s="11">
        <v>0.56000000000000005</v>
      </c>
      <c r="AU572" s="11">
        <v>0.61</v>
      </c>
      <c r="AV572" s="11">
        <v>0.52</v>
      </c>
      <c r="AW572" s="11">
        <v>0.57999999999999996</v>
      </c>
      <c r="AX572" s="11">
        <v>0.61</v>
      </c>
      <c r="AY572" s="11">
        <v>0.53</v>
      </c>
    </row>
    <row r="573" spans="1:51">
      <c r="A573" s="3"/>
      <c r="B573" t="s">
        <v>233</v>
      </c>
      <c r="C573" s="4">
        <v>331</v>
      </c>
      <c r="D573" s="4">
        <v>229</v>
      </c>
      <c r="E573" s="4">
        <v>91</v>
      </c>
      <c r="F573" s="4">
        <v>6</v>
      </c>
      <c r="G573" s="4">
        <v>5</v>
      </c>
      <c r="H573" s="4">
        <v>148</v>
      </c>
      <c r="I573" s="4">
        <v>182</v>
      </c>
      <c r="J573" s="4">
        <v>119</v>
      </c>
      <c r="K573" s="4">
        <v>220</v>
      </c>
      <c r="L573" s="4">
        <v>22</v>
      </c>
      <c r="M573" s="4">
        <v>9</v>
      </c>
      <c r="N573" s="4">
        <v>18</v>
      </c>
      <c r="O573" s="4">
        <v>101</v>
      </c>
      <c r="P573" s="4">
        <v>230</v>
      </c>
      <c r="Q573" s="4">
        <v>117</v>
      </c>
      <c r="R573" s="4">
        <v>214</v>
      </c>
      <c r="S573" s="4">
        <v>162</v>
      </c>
      <c r="T573" s="4">
        <v>166</v>
      </c>
      <c r="U573" s="4">
        <v>17</v>
      </c>
      <c r="V573" s="4">
        <v>30</v>
      </c>
      <c r="W573" s="4">
        <v>171</v>
      </c>
      <c r="X573" s="4">
        <v>113</v>
      </c>
      <c r="Y573" s="4">
        <v>63</v>
      </c>
      <c r="Z573" s="4">
        <v>64</v>
      </c>
      <c r="AA573" s="4">
        <v>39</v>
      </c>
      <c r="AB573" s="4">
        <v>64</v>
      </c>
      <c r="AC573" s="4">
        <v>230</v>
      </c>
      <c r="AD573" s="4">
        <v>24</v>
      </c>
      <c r="AE573" s="4">
        <v>27</v>
      </c>
      <c r="AF573" s="4">
        <v>10</v>
      </c>
      <c r="AG573" s="4">
        <v>87</v>
      </c>
      <c r="AH573" s="4">
        <v>167</v>
      </c>
      <c r="AI573" s="4">
        <v>62</v>
      </c>
      <c r="AJ573" s="4">
        <v>110</v>
      </c>
      <c r="AK573" s="4">
        <v>197</v>
      </c>
      <c r="AL573" s="4">
        <v>86</v>
      </c>
      <c r="AM573" s="4">
        <v>5</v>
      </c>
      <c r="AN573" s="4">
        <v>5</v>
      </c>
      <c r="AO573" s="4">
        <v>186</v>
      </c>
      <c r="AP573" s="4">
        <v>1</v>
      </c>
      <c r="AQ573" s="4">
        <v>167</v>
      </c>
      <c r="AR573" s="4">
        <v>116</v>
      </c>
      <c r="AS573" s="4">
        <v>32</v>
      </c>
      <c r="AT573" s="4">
        <v>264</v>
      </c>
      <c r="AU573" s="4">
        <v>236</v>
      </c>
      <c r="AV573" s="4">
        <v>95</v>
      </c>
      <c r="AW573" s="4">
        <v>134</v>
      </c>
      <c r="AX573" s="4">
        <v>46</v>
      </c>
      <c r="AY573" s="4">
        <v>94</v>
      </c>
    </row>
    <row r="574" spans="1:51">
      <c r="A574" s="3"/>
      <c r="C574" s="11">
        <v>0.56999999999999995</v>
      </c>
      <c r="D574" s="11">
        <v>0.59</v>
      </c>
      <c r="E574" s="11">
        <v>0.52</v>
      </c>
      <c r="F574" s="11">
        <v>0.75</v>
      </c>
      <c r="G574" s="11">
        <v>0.63</v>
      </c>
      <c r="H574" s="11">
        <v>0.59</v>
      </c>
      <c r="I574" s="11">
        <v>0.56000000000000005</v>
      </c>
      <c r="J574" s="11">
        <v>0.54</v>
      </c>
      <c r="K574" s="11">
        <v>0.6</v>
      </c>
      <c r="L574" s="11">
        <v>0.51</v>
      </c>
      <c r="M574" s="11">
        <v>0.56000000000000005</v>
      </c>
      <c r="N574" s="11">
        <v>0.56999999999999995</v>
      </c>
      <c r="O574" s="11">
        <v>0.53</v>
      </c>
      <c r="P574" s="11">
        <v>0.59</v>
      </c>
      <c r="Q574" s="11">
        <v>0.6</v>
      </c>
      <c r="R574" s="11">
        <v>0.55000000000000004</v>
      </c>
      <c r="S574" s="11">
        <v>0.56999999999999995</v>
      </c>
      <c r="T574" s="11">
        <v>0.56999999999999995</v>
      </c>
      <c r="U574" s="11">
        <v>0.67</v>
      </c>
      <c r="V574" s="11">
        <v>0.6</v>
      </c>
      <c r="W574" s="11">
        <v>0.6</v>
      </c>
      <c r="X574" s="11">
        <v>0.51</v>
      </c>
      <c r="Y574" s="11">
        <v>0.55000000000000004</v>
      </c>
      <c r="Z574" s="11">
        <v>0.56999999999999995</v>
      </c>
      <c r="AA574" s="11">
        <v>0.54</v>
      </c>
      <c r="AB574" s="11">
        <v>0.54</v>
      </c>
      <c r="AC574" s="11">
        <v>0.55000000000000004</v>
      </c>
      <c r="AD574" s="11">
        <v>0.82</v>
      </c>
      <c r="AE574" s="11">
        <v>0.57999999999999996</v>
      </c>
      <c r="AF574" s="11">
        <v>0.53</v>
      </c>
      <c r="AG574" s="11">
        <v>0.62</v>
      </c>
      <c r="AH574" s="11">
        <v>0.57999999999999996</v>
      </c>
      <c r="AI574" s="11">
        <v>0.53</v>
      </c>
      <c r="AJ574" s="11">
        <v>0.52</v>
      </c>
      <c r="AK574" s="11">
        <v>0.61</v>
      </c>
      <c r="AL574" s="11">
        <v>0.56000000000000005</v>
      </c>
      <c r="AM574" s="11">
        <v>0.53</v>
      </c>
      <c r="AN574" s="11">
        <v>0.83</v>
      </c>
      <c r="AO574" s="11">
        <v>0.56999999999999995</v>
      </c>
      <c r="AP574" s="11">
        <v>0.25</v>
      </c>
      <c r="AQ574" s="11">
        <v>0.57999999999999996</v>
      </c>
      <c r="AR574" s="11">
        <v>0.54</v>
      </c>
      <c r="AS574" s="11">
        <v>0.71</v>
      </c>
      <c r="AT574" s="11">
        <v>0.55000000000000004</v>
      </c>
      <c r="AU574" s="11">
        <v>0.66</v>
      </c>
      <c r="AV574" s="11">
        <v>0.43</v>
      </c>
      <c r="AW574" s="11">
        <v>0.57999999999999996</v>
      </c>
      <c r="AX574" s="11">
        <v>0.53</v>
      </c>
      <c r="AY574" s="11">
        <v>0.59</v>
      </c>
    </row>
    <row r="575" spans="1:51">
      <c r="A575" s="3"/>
      <c r="B575" t="s">
        <v>234</v>
      </c>
      <c r="C575" s="4">
        <v>298</v>
      </c>
      <c r="D575" s="4">
        <v>198</v>
      </c>
      <c r="E575" s="4">
        <v>89</v>
      </c>
      <c r="F575" s="4">
        <v>6</v>
      </c>
      <c r="G575" s="4">
        <v>5</v>
      </c>
      <c r="H575" s="4">
        <v>135</v>
      </c>
      <c r="I575" s="4">
        <v>163</v>
      </c>
      <c r="J575" s="4">
        <v>105</v>
      </c>
      <c r="K575" s="4">
        <v>205</v>
      </c>
      <c r="L575" s="4">
        <v>20</v>
      </c>
      <c r="M575" s="4">
        <v>8</v>
      </c>
      <c r="N575" s="4">
        <v>17</v>
      </c>
      <c r="O575" s="4">
        <v>98</v>
      </c>
      <c r="P575" s="4">
        <v>200</v>
      </c>
      <c r="Q575" s="4">
        <v>102</v>
      </c>
      <c r="R575" s="4">
        <v>196</v>
      </c>
      <c r="S575" s="4">
        <v>145</v>
      </c>
      <c r="T575" s="4">
        <v>151</v>
      </c>
      <c r="U575" s="4">
        <v>16</v>
      </c>
      <c r="V575" s="4">
        <v>27</v>
      </c>
      <c r="W575" s="4">
        <v>153</v>
      </c>
      <c r="X575" s="4">
        <v>103</v>
      </c>
      <c r="Y575" s="4">
        <v>58</v>
      </c>
      <c r="Z575" s="4">
        <v>54</v>
      </c>
      <c r="AA575" s="4">
        <v>39</v>
      </c>
      <c r="AB575" s="4">
        <v>61</v>
      </c>
      <c r="AC575" s="4">
        <v>212</v>
      </c>
      <c r="AD575" s="4">
        <v>15</v>
      </c>
      <c r="AE575" s="4">
        <v>25</v>
      </c>
      <c r="AF575" s="4">
        <v>8</v>
      </c>
      <c r="AG575" s="4">
        <v>79</v>
      </c>
      <c r="AH575" s="4">
        <v>152</v>
      </c>
      <c r="AI575" s="4">
        <v>49</v>
      </c>
      <c r="AJ575" s="4">
        <v>108</v>
      </c>
      <c r="AK575" s="4">
        <v>164</v>
      </c>
      <c r="AL575" s="4">
        <v>86</v>
      </c>
      <c r="AM575" s="4">
        <v>5</v>
      </c>
      <c r="AN575" s="4">
        <v>3</v>
      </c>
      <c r="AO575" s="4">
        <v>158</v>
      </c>
      <c r="AP575" s="4">
        <v>4</v>
      </c>
      <c r="AQ575" s="4">
        <v>137</v>
      </c>
      <c r="AR575" s="4">
        <v>117</v>
      </c>
      <c r="AS575" s="4">
        <v>23</v>
      </c>
      <c r="AT575" s="4">
        <v>245</v>
      </c>
      <c r="AU575" s="4">
        <v>205</v>
      </c>
      <c r="AV575" s="4">
        <v>93</v>
      </c>
      <c r="AW575" s="4">
        <v>114</v>
      </c>
      <c r="AX575" s="4">
        <v>43</v>
      </c>
      <c r="AY575" s="4">
        <v>84</v>
      </c>
    </row>
    <row r="576" spans="1:51">
      <c r="A576" s="3"/>
      <c r="C576" s="11">
        <v>0.51</v>
      </c>
      <c r="D576" s="11">
        <v>0.51</v>
      </c>
      <c r="E576" s="11">
        <v>0.51</v>
      </c>
      <c r="F576" s="11">
        <v>0.75</v>
      </c>
      <c r="G576" s="11">
        <v>0.63</v>
      </c>
      <c r="H576" s="11">
        <v>0.53</v>
      </c>
      <c r="I576" s="11">
        <v>0.5</v>
      </c>
      <c r="J576" s="11">
        <v>0.48</v>
      </c>
      <c r="K576" s="11">
        <v>0.56000000000000005</v>
      </c>
      <c r="L576" s="11">
        <v>0.46</v>
      </c>
      <c r="M576" s="11">
        <v>0.55000000000000004</v>
      </c>
      <c r="N576" s="11">
        <v>0.56999999999999995</v>
      </c>
      <c r="O576" s="11">
        <v>0.52</v>
      </c>
      <c r="P576" s="11">
        <v>0.51</v>
      </c>
      <c r="Q576" s="11">
        <v>0.53</v>
      </c>
      <c r="R576" s="11">
        <v>0.51</v>
      </c>
      <c r="S576" s="11">
        <v>0.51</v>
      </c>
      <c r="T576" s="11">
        <v>0.52</v>
      </c>
      <c r="U576" s="11">
        <v>0.64</v>
      </c>
      <c r="V576" s="11">
        <v>0.54</v>
      </c>
      <c r="W576" s="11">
        <v>0.53</v>
      </c>
      <c r="X576" s="11">
        <v>0.47</v>
      </c>
      <c r="Y576" s="11">
        <v>0.5</v>
      </c>
      <c r="Z576" s="11">
        <v>0.47</v>
      </c>
      <c r="AA576" s="11">
        <v>0.55000000000000004</v>
      </c>
      <c r="AB576" s="11">
        <v>0.51</v>
      </c>
      <c r="AC576" s="11">
        <v>0.5</v>
      </c>
      <c r="AD576" s="11">
        <v>0.52</v>
      </c>
      <c r="AE576" s="11">
        <v>0.53</v>
      </c>
      <c r="AF576" s="11">
        <v>0.43</v>
      </c>
      <c r="AG576" s="11">
        <v>0.56000000000000005</v>
      </c>
      <c r="AH576" s="11">
        <v>0.53</v>
      </c>
      <c r="AI576" s="11">
        <v>0.42</v>
      </c>
      <c r="AJ576" s="11">
        <v>0.51</v>
      </c>
      <c r="AK576" s="11">
        <v>0.51</v>
      </c>
      <c r="AL576" s="11">
        <v>0.56000000000000005</v>
      </c>
      <c r="AM576" s="11">
        <v>0.45</v>
      </c>
      <c r="AN576" s="11">
        <v>0.48</v>
      </c>
      <c r="AO576" s="11">
        <v>0.48</v>
      </c>
      <c r="AP576" s="11">
        <v>1</v>
      </c>
      <c r="AQ576" s="11">
        <v>0.48</v>
      </c>
      <c r="AR576" s="11">
        <v>0.55000000000000004</v>
      </c>
      <c r="AS576" s="11">
        <v>0.51</v>
      </c>
      <c r="AT576" s="11">
        <v>0.51</v>
      </c>
      <c r="AU576" s="11">
        <v>0.56999999999999995</v>
      </c>
      <c r="AV576" s="11">
        <v>0.42</v>
      </c>
      <c r="AW576" s="11">
        <v>0.49</v>
      </c>
      <c r="AX576" s="11">
        <v>0.5</v>
      </c>
      <c r="AY576" s="11">
        <v>0.53</v>
      </c>
    </row>
    <row r="577" spans="1:51">
      <c r="A577" s="3"/>
      <c r="B577" t="s">
        <v>235</v>
      </c>
      <c r="C577" s="4">
        <v>264</v>
      </c>
      <c r="D577" s="4">
        <v>195</v>
      </c>
      <c r="E577" s="4">
        <v>59</v>
      </c>
      <c r="F577" s="4">
        <v>4</v>
      </c>
      <c r="G577" s="4">
        <v>6</v>
      </c>
      <c r="H577" s="4">
        <v>108</v>
      </c>
      <c r="I577" s="4">
        <v>156</v>
      </c>
      <c r="J577" s="4">
        <v>83</v>
      </c>
      <c r="K577" s="4">
        <v>203</v>
      </c>
      <c r="L577" s="4">
        <v>14</v>
      </c>
      <c r="M577" s="4">
        <v>9</v>
      </c>
      <c r="N577" s="4">
        <v>10</v>
      </c>
      <c r="O577" s="4">
        <v>107</v>
      </c>
      <c r="P577" s="4">
        <v>157</v>
      </c>
      <c r="Q577" s="4">
        <v>88</v>
      </c>
      <c r="R577" s="4">
        <v>176</v>
      </c>
      <c r="S577" s="4">
        <v>140</v>
      </c>
      <c r="T577" s="4">
        <v>120</v>
      </c>
      <c r="U577" s="4">
        <v>18</v>
      </c>
      <c r="V577" s="4">
        <v>28</v>
      </c>
      <c r="W577" s="4">
        <v>144</v>
      </c>
      <c r="X577" s="4">
        <v>74</v>
      </c>
      <c r="Y577" s="4">
        <v>46</v>
      </c>
      <c r="Z577" s="4">
        <v>54</v>
      </c>
      <c r="AA577" s="4">
        <v>45</v>
      </c>
      <c r="AB577" s="4">
        <v>48</v>
      </c>
      <c r="AC577" s="4">
        <v>193</v>
      </c>
      <c r="AD577" s="4">
        <v>11</v>
      </c>
      <c r="AE577" s="4">
        <v>15</v>
      </c>
      <c r="AF577" s="4">
        <v>9</v>
      </c>
      <c r="AG577" s="4">
        <v>85</v>
      </c>
      <c r="AH577" s="4">
        <v>133</v>
      </c>
      <c r="AI577" s="4">
        <v>30</v>
      </c>
      <c r="AJ577" s="4">
        <v>92</v>
      </c>
      <c r="AK577" s="4">
        <v>146</v>
      </c>
      <c r="AL577" s="4">
        <v>88</v>
      </c>
      <c r="AM577" s="4">
        <v>6</v>
      </c>
      <c r="AN577" s="4">
        <v>4</v>
      </c>
      <c r="AO577" s="4">
        <v>122</v>
      </c>
      <c r="AP577" s="4">
        <v>3</v>
      </c>
      <c r="AQ577" s="4">
        <v>98</v>
      </c>
      <c r="AR577" s="4">
        <v>124</v>
      </c>
      <c r="AS577" s="4">
        <v>17</v>
      </c>
      <c r="AT577" s="4">
        <v>215</v>
      </c>
      <c r="AU577" s="4">
        <v>201</v>
      </c>
      <c r="AV577" s="4">
        <v>63</v>
      </c>
      <c r="AW577" s="4">
        <v>98</v>
      </c>
      <c r="AX577" s="4">
        <v>37</v>
      </c>
      <c r="AY577" s="4">
        <v>75</v>
      </c>
    </row>
    <row r="578" spans="1:51">
      <c r="A578" s="3"/>
      <c r="C578" s="11">
        <v>0.45</v>
      </c>
      <c r="D578" s="11">
        <v>0.5</v>
      </c>
      <c r="E578" s="11">
        <v>0.33</v>
      </c>
      <c r="F578" s="11">
        <v>0.5</v>
      </c>
      <c r="G578" s="11">
        <v>0.75</v>
      </c>
      <c r="H578" s="11">
        <v>0.43</v>
      </c>
      <c r="I578" s="11">
        <v>0.47</v>
      </c>
      <c r="J578" s="11">
        <v>0.38</v>
      </c>
      <c r="K578" s="11">
        <v>0.55000000000000004</v>
      </c>
      <c r="L578" s="11">
        <v>0.33</v>
      </c>
      <c r="M578" s="11">
        <v>0.57999999999999996</v>
      </c>
      <c r="N578" s="11">
        <v>0.34</v>
      </c>
      <c r="O578" s="11">
        <v>0.56000000000000005</v>
      </c>
      <c r="P578" s="11">
        <v>0.4</v>
      </c>
      <c r="Q578" s="11">
        <v>0.45</v>
      </c>
      <c r="R578" s="11">
        <v>0.45</v>
      </c>
      <c r="S578" s="11">
        <v>0.5</v>
      </c>
      <c r="T578" s="11">
        <v>0.41</v>
      </c>
      <c r="U578" s="11">
        <v>0.71</v>
      </c>
      <c r="V578" s="11">
        <v>0.56000000000000005</v>
      </c>
      <c r="W578" s="11">
        <v>0.5</v>
      </c>
      <c r="X578" s="11">
        <v>0.34</v>
      </c>
      <c r="Y578" s="11">
        <v>0.4</v>
      </c>
      <c r="Z578" s="11">
        <v>0.47</v>
      </c>
      <c r="AA578" s="11">
        <v>0.63</v>
      </c>
      <c r="AB578" s="11">
        <v>0.41</v>
      </c>
      <c r="AC578" s="11">
        <v>0.46</v>
      </c>
      <c r="AD578" s="11">
        <v>0.39</v>
      </c>
      <c r="AE578" s="11">
        <v>0.33</v>
      </c>
      <c r="AF578" s="11">
        <v>0.46</v>
      </c>
      <c r="AG578" s="11">
        <v>0.6</v>
      </c>
      <c r="AH578" s="11">
        <v>0.46</v>
      </c>
      <c r="AI578" s="11">
        <v>0.25</v>
      </c>
      <c r="AJ578" s="11">
        <v>0.43</v>
      </c>
      <c r="AK578" s="11">
        <v>0.45</v>
      </c>
      <c r="AL578" s="11">
        <v>0.56999999999999995</v>
      </c>
      <c r="AM578" s="11">
        <v>0.56999999999999995</v>
      </c>
      <c r="AN578" s="11">
        <v>0.69</v>
      </c>
      <c r="AO578" s="11">
        <v>0.37</v>
      </c>
      <c r="AP578" s="11">
        <v>0.75</v>
      </c>
      <c r="AQ578" s="11">
        <v>0.34</v>
      </c>
      <c r="AR578" s="11">
        <v>0.57999999999999996</v>
      </c>
      <c r="AS578" s="11">
        <v>0.38</v>
      </c>
      <c r="AT578" s="11">
        <v>0.45</v>
      </c>
      <c r="AU578" s="11">
        <v>0.56000000000000005</v>
      </c>
      <c r="AV578" s="11">
        <v>0.28000000000000003</v>
      </c>
      <c r="AW578" s="11">
        <v>0.42</v>
      </c>
      <c r="AX578" s="11">
        <v>0.42</v>
      </c>
      <c r="AY578" s="11">
        <v>0.47</v>
      </c>
    </row>
    <row r="579" spans="1:51">
      <c r="A579" s="3"/>
      <c r="B579" t="s">
        <v>236</v>
      </c>
      <c r="C579" s="4">
        <v>260</v>
      </c>
      <c r="D579" s="4">
        <v>141</v>
      </c>
      <c r="E579" s="4">
        <v>108</v>
      </c>
      <c r="F579" s="4">
        <v>4</v>
      </c>
      <c r="G579" s="4">
        <v>7</v>
      </c>
      <c r="H579" s="4">
        <v>119</v>
      </c>
      <c r="I579" s="4">
        <v>141</v>
      </c>
      <c r="J579" s="4">
        <v>98</v>
      </c>
      <c r="K579" s="4">
        <v>176</v>
      </c>
      <c r="L579" s="4">
        <v>17</v>
      </c>
      <c r="M579" s="4">
        <v>6</v>
      </c>
      <c r="N579" s="4">
        <v>14</v>
      </c>
      <c r="O579" s="4">
        <v>93</v>
      </c>
      <c r="P579" s="4">
        <v>167</v>
      </c>
      <c r="Q579" s="4">
        <v>74</v>
      </c>
      <c r="R579" s="4">
        <v>186</v>
      </c>
      <c r="S579" s="4">
        <v>118</v>
      </c>
      <c r="T579" s="4">
        <v>138</v>
      </c>
      <c r="U579" s="4">
        <v>20</v>
      </c>
      <c r="V579" s="4">
        <v>25</v>
      </c>
      <c r="W579" s="4">
        <v>136</v>
      </c>
      <c r="X579" s="4">
        <v>79</v>
      </c>
      <c r="Y579" s="4">
        <v>48</v>
      </c>
      <c r="Z579" s="4">
        <v>56</v>
      </c>
      <c r="AA579" s="4">
        <v>40</v>
      </c>
      <c r="AB579" s="4">
        <v>37</v>
      </c>
      <c r="AC579" s="4">
        <v>181</v>
      </c>
      <c r="AD579" s="4">
        <v>9</v>
      </c>
      <c r="AE579" s="4">
        <v>24</v>
      </c>
      <c r="AF579" s="4">
        <v>12</v>
      </c>
      <c r="AG579" s="4">
        <v>72</v>
      </c>
      <c r="AH579" s="4">
        <v>143</v>
      </c>
      <c r="AI579" s="4">
        <v>30</v>
      </c>
      <c r="AJ579" s="4">
        <v>81</v>
      </c>
      <c r="AK579" s="4">
        <v>160</v>
      </c>
      <c r="AL579" s="4">
        <v>80</v>
      </c>
      <c r="AM579" s="4">
        <v>6</v>
      </c>
      <c r="AN579" s="4">
        <v>3</v>
      </c>
      <c r="AO579" s="4">
        <v>131</v>
      </c>
      <c r="AP579" s="4">
        <v>2</v>
      </c>
      <c r="AQ579" s="4">
        <v>113</v>
      </c>
      <c r="AR579" s="4">
        <v>108</v>
      </c>
      <c r="AS579" s="4">
        <v>23</v>
      </c>
      <c r="AT579" s="4">
        <v>208</v>
      </c>
      <c r="AU579" s="4">
        <v>173</v>
      </c>
      <c r="AV579" s="4">
        <v>87</v>
      </c>
      <c r="AW579" s="4">
        <v>95</v>
      </c>
      <c r="AX579" s="4">
        <v>40</v>
      </c>
      <c r="AY579" s="4">
        <v>73</v>
      </c>
    </row>
    <row r="580" spans="1:51">
      <c r="A580" s="3"/>
      <c r="C580" s="11">
        <v>0.45</v>
      </c>
      <c r="D580" s="11">
        <v>0.36</v>
      </c>
      <c r="E580" s="11">
        <v>0.61</v>
      </c>
      <c r="F580" s="11">
        <v>0.5</v>
      </c>
      <c r="G580" s="11">
        <v>0.88</v>
      </c>
      <c r="H580" s="11">
        <v>0.47</v>
      </c>
      <c r="I580" s="11">
        <v>0.43</v>
      </c>
      <c r="J580" s="11">
        <v>0.45</v>
      </c>
      <c r="K580" s="11">
        <v>0.48</v>
      </c>
      <c r="L580" s="11">
        <v>0.39</v>
      </c>
      <c r="M580" s="11">
        <v>0.37</v>
      </c>
      <c r="N580" s="11">
        <v>0.44</v>
      </c>
      <c r="O580" s="11">
        <v>0.49</v>
      </c>
      <c r="P580" s="11">
        <v>0.43</v>
      </c>
      <c r="Q580" s="11">
        <v>0.38</v>
      </c>
      <c r="R580" s="11">
        <v>0.48</v>
      </c>
      <c r="S580" s="11">
        <v>0.42</v>
      </c>
      <c r="T580" s="11">
        <v>0.47</v>
      </c>
      <c r="U580" s="11">
        <v>0.81</v>
      </c>
      <c r="V580" s="11">
        <v>0.5</v>
      </c>
      <c r="W580" s="11">
        <v>0.47</v>
      </c>
      <c r="X580" s="11">
        <v>0.36</v>
      </c>
      <c r="Y580" s="11">
        <v>0.42</v>
      </c>
      <c r="Z580" s="11">
        <v>0.49</v>
      </c>
      <c r="AA580" s="11">
        <v>0.55000000000000004</v>
      </c>
      <c r="AB580" s="11">
        <v>0.31</v>
      </c>
      <c r="AC580" s="11">
        <v>0.43</v>
      </c>
      <c r="AD580" s="11">
        <v>0.33</v>
      </c>
      <c r="AE580" s="11">
        <v>0.53</v>
      </c>
      <c r="AF580" s="11">
        <v>0.65</v>
      </c>
      <c r="AG580" s="11">
        <v>0.51</v>
      </c>
      <c r="AH580" s="11">
        <v>0.49</v>
      </c>
      <c r="AI580" s="11">
        <v>0.25</v>
      </c>
      <c r="AJ580" s="11">
        <v>0.38</v>
      </c>
      <c r="AK580" s="11">
        <v>0.5</v>
      </c>
      <c r="AL580" s="11">
        <v>0.52</v>
      </c>
      <c r="AM580" s="11">
        <v>0.55000000000000004</v>
      </c>
      <c r="AN580" s="11">
        <v>0.48</v>
      </c>
      <c r="AO580" s="11">
        <v>0.4</v>
      </c>
      <c r="AP580" s="11">
        <v>0.5</v>
      </c>
      <c r="AQ580" s="11">
        <v>0.39</v>
      </c>
      <c r="AR580" s="11">
        <v>0.51</v>
      </c>
      <c r="AS580" s="11">
        <v>0.51</v>
      </c>
      <c r="AT580" s="11">
        <v>0.44</v>
      </c>
      <c r="AU580" s="11">
        <v>0.48</v>
      </c>
      <c r="AV580" s="11">
        <v>0.39</v>
      </c>
      <c r="AW580" s="11">
        <v>0.41</v>
      </c>
      <c r="AX580" s="11">
        <v>0.46</v>
      </c>
      <c r="AY580" s="11">
        <v>0.46</v>
      </c>
    </row>
    <row r="581" spans="1:51">
      <c r="A581" s="3"/>
      <c r="B581" t="s">
        <v>237</v>
      </c>
      <c r="C581" s="4">
        <v>252</v>
      </c>
      <c r="D581" s="4">
        <v>198</v>
      </c>
      <c r="E581" s="4">
        <v>43</v>
      </c>
      <c r="F581" s="4">
        <v>6</v>
      </c>
      <c r="G581" s="4">
        <v>5</v>
      </c>
      <c r="H581" s="4">
        <v>108</v>
      </c>
      <c r="I581" s="4">
        <v>144</v>
      </c>
      <c r="J581" s="4">
        <v>70</v>
      </c>
      <c r="K581" s="4">
        <v>194</v>
      </c>
      <c r="L581" s="4">
        <v>15</v>
      </c>
      <c r="M581" s="4">
        <v>9</v>
      </c>
      <c r="N581" s="4">
        <v>14</v>
      </c>
      <c r="O581" s="4">
        <v>91</v>
      </c>
      <c r="P581" s="4">
        <v>161</v>
      </c>
      <c r="Q581" s="4">
        <v>88</v>
      </c>
      <c r="R581" s="4">
        <v>165</v>
      </c>
      <c r="S581" s="4">
        <v>128</v>
      </c>
      <c r="T581" s="4">
        <v>122</v>
      </c>
      <c r="U581" s="4">
        <v>15</v>
      </c>
      <c r="V581" s="4">
        <v>28</v>
      </c>
      <c r="W581" s="4">
        <v>131</v>
      </c>
      <c r="X581" s="4">
        <v>78</v>
      </c>
      <c r="Y581" s="4">
        <v>48</v>
      </c>
      <c r="Z581" s="4">
        <v>55</v>
      </c>
      <c r="AA581" s="4">
        <v>32</v>
      </c>
      <c r="AB581" s="4">
        <v>41</v>
      </c>
      <c r="AC581" s="4">
        <v>175</v>
      </c>
      <c r="AD581" s="4">
        <v>17</v>
      </c>
      <c r="AE581" s="4">
        <v>22</v>
      </c>
      <c r="AF581" s="4">
        <v>4</v>
      </c>
      <c r="AG581" s="4">
        <v>77</v>
      </c>
      <c r="AH581" s="4">
        <v>125</v>
      </c>
      <c r="AI581" s="4">
        <v>35</v>
      </c>
      <c r="AJ581" s="4">
        <v>81</v>
      </c>
      <c r="AK581" s="4">
        <v>151</v>
      </c>
      <c r="AL581" s="4">
        <v>87</v>
      </c>
      <c r="AM581" s="4">
        <v>6</v>
      </c>
      <c r="AN581" s="4">
        <v>5</v>
      </c>
      <c r="AO581" s="4">
        <v>117</v>
      </c>
      <c r="AP581" s="4" t="s">
        <v>14</v>
      </c>
      <c r="AQ581" s="4">
        <v>100</v>
      </c>
      <c r="AR581" s="4">
        <v>114</v>
      </c>
      <c r="AS581" s="4">
        <v>22</v>
      </c>
      <c r="AT581" s="4">
        <v>202</v>
      </c>
      <c r="AU581" s="4">
        <v>201</v>
      </c>
      <c r="AV581" s="4">
        <v>52</v>
      </c>
      <c r="AW581" s="4">
        <v>101</v>
      </c>
      <c r="AX581" s="4">
        <v>33</v>
      </c>
      <c r="AY581" s="4">
        <v>74</v>
      </c>
    </row>
    <row r="582" spans="1:51">
      <c r="A582" s="3"/>
      <c r="C582" s="11">
        <v>0.43</v>
      </c>
      <c r="D582" s="11">
        <v>0.51</v>
      </c>
      <c r="E582" s="11">
        <v>0.25</v>
      </c>
      <c r="F582" s="11">
        <v>0.75</v>
      </c>
      <c r="G582" s="11">
        <v>0.63</v>
      </c>
      <c r="H582" s="11">
        <v>0.43</v>
      </c>
      <c r="I582" s="11">
        <v>0.44</v>
      </c>
      <c r="J582" s="11">
        <v>0.32</v>
      </c>
      <c r="K582" s="11">
        <v>0.53</v>
      </c>
      <c r="L582" s="11">
        <v>0.35</v>
      </c>
      <c r="M582" s="11">
        <v>0.57999999999999996</v>
      </c>
      <c r="N582" s="11">
        <v>0.46</v>
      </c>
      <c r="O582" s="11">
        <v>0.48</v>
      </c>
      <c r="P582" s="11">
        <v>0.41</v>
      </c>
      <c r="Q582" s="11">
        <v>0.45</v>
      </c>
      <c r="R582" s="11">
        <v>0.43</v>
      </c>
      <c r="S582" s="11">
        <v>0.45</v>
      </c>
      <c r="T582" s="11">
        <v>0.42</v>
      </c>
      <c r="U582" s="11">
        <v>0.61</v>
      </c>
      <c r="V582" s="11">
        <v>0.56000000000000005</v>
      </c>
      <c r="W582" s="11">
        <v>0.46</v>
      </c>
      <c r="X582" s="11">
        <v>0.36</v>
      </c>
      <c r="Y582" s="11">
        <v>0.41</v>
      </c>
      <c r="Z582" s="11">
        <v>0.48</v>
      </c>
      <c r="AA582" s="11">
        <v>0.44</v>
      </c>
      <c r="AB582" s="11">
        <v>0.35</v>
      </c>
      <c r="AC582" s="11">
        <v>0.42</v>
      </c>
      <c r="AD582" s="11">
        <v>0.56999999999999995</v>
      </c>
      <c r="AE582" s="11">
        <v>0.47</v>
      </c>
      <c r="AF582" s="11">
        <v>0.19</v>
      </c>
      <c r="AG582" s="11">
        <v>0.55000000000000004</v>
      </c>
      <c r="AH582" s="11">
        <v>0.43</v>
      </c>
      <c r="AI582" s="11">
        <v>0.28999999999999998</v>
      </c>
      <c r="AJ582" s="11">
        <v>0.38</v>
      </c>
      <c r="AK582" s="11">
        <v>0.47</v>
      </c>
      <c r="AL582" s="11">
        <v>0.56000000000000005</v>
      </c>
      <c r="AM582" s="11">
        <v>0.56999999999999995</v>
      </c>
      <c r="AN582" s="11">
        <v>0.86</v>
      </c>
      <c r="AO582" s="11">
        <v>0.36</v>
      </c>
      <c r="AP582" s="4" t="s">
        <v>14</v>
      </c>
      <c r="AQ582" s="11">
        <v>0.35</v>
      </c>
      <c r="AR582" s="11">
        <v>0.54</v>
      </c>
      <c r="AS582" s="11">
        <v>0.49</v>
      </c>
      <c r="AT582" s="11">
        <v>0.42</v>
      </c>
      <c r="AU582" s="11">
        <v>0.56000000000000005</v>
      </c>
      <c r="AV582" s="11">
        <v>0.23</v>
      </c>
      <c r="AW582" s="11">
        <v>0.44</v>
      </c>
      <c r="AX582" s="11">
        <v>0.38</v>
      </c>
      <c r="AY582" s="11">
        <v>0.47</v>
      </c>
    </row>
    <row r="583" spans="1:51">
      <c r="A583" s="3"/>
      <c r="B583" t="s">
        <v>238</v>
      </c>
      <c r="C583" s="4">
        <v>176</v>
      </c>
      <c r="D583" s="4">
        <v>119</v>
      </c>
      <c r="E583" s="4">
        <v>54</v>
      </c>
      <c r="F583" s="4" t="s">
        <v>14</v>
      </c>
      <c r="G583" s="4">
        <v>3</v>
      </c>
      <c r="H583" s="4">
        <v>88</v>
      </c>
      <c r="I583" s="4">
        <v>88</v>
      </c>
      <c r="J583" s="4">
        <v>67</v>
      </c>
      <c r="K583" s="4">
        <v>119</v>
      </c>
      <c r="L583" s="4">
        <v>19</v>
      </c>
      <c r="M583" s="4">
        <v>2</v>
      </c>
      <c r="N583" s="4">
        <v>12</v>
      </c>
      <c r="O583" s="4">
        <v>76</v>
      </c>
      <c r="P583" s="4">
        <v>100</v>
      </c>
      <c r="Q583" s="4">
        <v>63</v>
      </c>
      <c r="R583" s="4">
        <v>113</v>
      </c>
      <c r="S583" s="4">
        <v>93</v>
      </c>
      <c r="T583" s="4">
        <v>80</v>
      </c>
      <c r="U583" s="4">
        <v>9</v>
      </c>
      <c r="V583" s="4">
        <v>14</v>
      </c>
      <c r="W583" s="4">
        <v>108</v>
      </c>
      <c r="X583" s="4">
        <v>46</v>
      </c>
      <c r="Y583" s="4">
        <v>23</v>
      </c>
      <c r="Z583" s="4">
        <v>33</v>
      </c>
      <c r="AA583" s="4">
        <v>29</v>
      </c>
      <c r="AB583" s="4">
        <v>29</v>
      </c>
      <c r="AC583" s="4">
        <v>114</v>
      </c>
      <c r="AD583" s="4">
        <v>8</v>
      </c>
      <c r="AE583" s="4">
        <v>17</v>
      </c>
      <c r="AF583" s="4">
        <v>11</v>
      </c>
      <c r="AG583" s="4">
        <v>50</v>
      </c>
      <c r="AH583" s="4">
        <v>100</v>
      </c>
      <c r="AI583" s="4">
        <v>14</v>
      </c>
      <c r="AJ583" s="4">
        <v>55</v>
      </c>
      <c r="AK583" s="4">
        <v>104</v>
      </c>
      <c r="AL583" s="4">
        <v>50</v>
      </c>
      <c r="AM583" s="4">
        <v>4</v>
      </c>
      <c r="AN583" s="4">
        <v>5</v>
      </c>
      <c r="AO583" s="4">
        <v>87</v>
      </c>
      <c r="AP583" s="4">
        <v>2</v>
      </c>
      <c r="AQ583" s="4">
        <v>66</v>
      </c>
      <c r="AR583" s="4">
        <v>82</v>
      </c>
      <c r="AS583" s="4">
        <v>13</v>
      </c>
      <c r="AT583" s="4">
        <v>140</v>
      </c>
      <c r="AU583" s="4">
        <v>115</v>
      </c>
      <c r="AV583" s="4">
        <v>61</v>
      </c>
      <c r="AW583" s="4">
        <v>68</v>
      </c>
      <c r="AX583" s="4">
        <v>27</v>
      </c>
      <c r="AY583" s="4">
        <v>46</v>
      </c>
    </row>
    <row r="584" spans="1:51">
      <c r="A584" s="3"/>
      <c r="C584" s="11">
        <v>0.3</v>
      </c>
      <c r="D584" s="11">
        <v>0.31</v>
      </c>
      <c r="E584" s="11">
        <v>0.31</v>
      </c>
      <c r="F584" s="4" t="s">
        <v>14</v>
      </c>
      <c r="G584" s="11">
        <v>0.38</v>
      </c>
      <c r="H584" s="11">
        <v>0.35</v>
      </c>
      <c r="I584" s="11">
        <v>0.27</v>
      </c>
      <c r="J584" s="11">
        <v>0.31</v>
      </c>
      <c r="K584" s="11">
        <v>0.32</v>
      </c>
      <c r="L584" s="11">
        <v>0.44</v>
      </c>
      <c r="M584" s="11">
        <v>0.13</v>
      </c>
      <c r="N584" s="11">
        <v>0.39</v>
      </c>
      <c r="O584" s="11">
        <v>0.4</v>
      </c>
      <c r="P584" s="11">
        <v>0.26</v>
      </c>
      <c r="Q584" s="11">
        <v>0.33</v>
      </c>
      <c r="R584" s="11">
        <v>0.28999999999999998</v>
      </c>
      <c r="S584" s="11">
        <v>0.33</v>
      </c>
      <c r="T584" s="11">
        <v>0.27</v>
      </c>
      <c r="U584" s="11">
        <v>0.34</v>
      </c>
      <c r="V584" s="11">
        <v>0.28000000000000003</v>
      </c>
      <c r="W584" s="11">
        <v>0.38</v>
      </c>
      <c r="X584" s="11">
        <v>0.21</v>
      </c>
      <c r="Y584" s="11">
        <v>0.2</v>
      </c>
      <c r="Z584" s="11">
        <v>0.28999999999999998</v>
      </c>
      <c r="AA584" s="11">
        <v>0.4</v>
      </c>
      <c r="AB584" s="11">
        <v>0.24</v>
      </c>
      <c r="AC584" s="11">
        <v>0.27</v>
      </c>
      <c r="AD584" s="11">
        <v>0.27</v>
      </c>
      <c r="AE584" s="11">
        <v>0.38</v>
      </c>
      <c r="AF584" s="11">
        <v>0.56000000000000005</v>
      </c>
      <c r="AG584" s="11">
        <v>0.35</v>
      </c>
      <c r="AH584" s="11">
        <v>0.35</v>
      </c>
      <c r="AI584" s="11">
        <v>0.12</v>
      </c>
      <c r="AJ584" s="11">
        <v>0.26</v>
      </c>
      <c r="AK584" s="11">
        <v>0.32</v>
      </c>
      <c r="AL584" s="11">
        <v>0.33</v>
      </c>
      <c r="AM584" s="11">
        <v>0.38</v>
      </c>
      <c r="AN584" s="11">
        <v>0.83</v>
      </c>
      <c r="AO584" s="11">
        <v>0.27</v>
      </c>
      <c r="AP584" s="11">
        <v>0.5</v>
      </c>
      <c r="AQ584" s="11">
        <v>0.23</v>
      </c>
      <c r="AR584" s="11">
        <v>0.38</v>
      </c>
      <c r="AS584" s="11">
        <v>0.28999999999999998</v>
      </c>
      <c r="AT584" s="11">
        <v>0.28999999999999998</v>
      </c>
      <c r="AU584" s="11">
        <v>0.32</v>
      </c>
      <c r="AV584" s="11">
        <v>0.27</v>
      </c>
      <c r="AW584" s="11">
        <v>0.3</v>
      </c>
      <c r="AX584" s="11">
        <v>0.31</v>
      </c>
      <c r="AY584" s="11">
        <v>0.28999999999999998</v>
      </c>
    </row>
    <row r="585" spans="1:51">
      <c r="A585" s="3"/>
      <c r="B585" t="s">
        <v>239</v>
      </c>
      <c r="C585" s="4">
        <v>152</v>
      </c>
      <c r="D585" s="4">
        <v>93</v>
      </c>
      <c r="E585" s="4">
        <v>52</v>
      </c>
      <c r="F585" s="4">
        <v>2</v>
      </c>
      <c r="G585" s="4">
        <v>5</v>
      </c>
      <c r="H585" s="4">
        <v>76</v>
      </c>
      <c r="I585" s="4">
        <v>75</v>
      </c>
      <c r="J585" s="4">
        <v>41</v>
      </c>
      <c r="K585" s="4">
        <v>113</v>
      </c>
      <c r="L585" s="4">
        <v>13</v>
      </c>
      <c r="M585" s="4">
        <v>4</v>
      </c>
      <c r="N585" s="4">
        <v>9</v>
      </c>
      <c r="O585" s="4">
        <v>44</v>
      </c>
      <c r="P585" s="4">
        <v>107</v>
      </c>
      <c r="Q585" s="4">
        <v>58</v>
      </c>
      <c r="R585" s="4">
        <v>94</v>
      </c>
      <c r="S585" s="4">
        <v>70</v>
      </c>
      <c r="T585" s="4">
        <v>82</v>
      </c>
      <c r="U585" s="4">
        <v>11</v>
      </c>
      <c r="V585" s="4">
        <v>12</v>
      </c>
      <c r="W585" s="4">
        <v>74</v>
      </c>
      <c r="X585" s="4">
        <v>55</v>
      </c>
      <c r="Y585" s="4">
        <v>25</v>
      </c>
      <c r="Z585" s="4">
        <v>38</v>
      </c>
      <c r="AA585" s="4">
        <v>21</v>
      </c>
      <c r="AB585" s="4">
        <v>25</v>
      </c>
      <c r="AC585" s="4">
        <v>109</v>
      </c>
      <c r="AD585" s="4">
        <v>5</v>
      </c>
      <c r="AE585" s="4">
        <v>15</v>
      </c>
      <c r="AF585" s="4">
        <v>5</v>
      </c>
      <c r="AG585" s="4">
        <v>43</v>
      </c>
      <c r="AH585" s="4">
        <v>75</v>
      </c>
      <c r="AI585" s="4">
        <v>28</v>
      </c>
      <c r="AJ585" s="4">
        <v>51</v>
      </c>
      <c r="AK585" s="4">
        <v>88</v>
      </c>
      <c r="AL585" s="4">
        <v>41</v>
      </c>
      <c r="AM585" s="4">
        <v>1</v>
      </c>
      <c r="AN585" s="4">
        <v>3</v>
      </c>
      <c r="AO585" s="4">
        <v>86</v>
      </c>
      <c r="AP585" s="4">
        <v>2</v>
      </c>
      <c r="AQ585" s="4">
        <v>76</v>
      </c>
      <c r="AR585" s="4">
        <v>57</v>
      </c>
      <c r="AS585" s="4">
        <v>19</v>
      </c>
      <c r="AT585" s="4">
        <v>117</v>
      </c>
      <c r="AU585" s="4">
        <v>119</v>
      </c>
      <c r="AV585" s="4">
        <v>33</v>
      </c>
      <c r="AW585" s="4">
        <v>63</v>
      </c>
      <c r="AX585" s="4">
        <v>19</v>
      </c>
      <c r="AY585" s="4">
        <v>41</v>
      </c>
    </row>
    <row r="586" spans="1:51">
      <c r="A586" s="3"/>
      <c r="C586" s="11">
        <v>0.26</v>
      </c>
      <c r="D586" s="11">
        <v>0.24</v>
      </c>
      <c r="E586" s="11">
        <v>0.3</v>
      </c>
      <c r="F586" s="11">
        <v>0.25</v>
      </c>
      <c r="G586" s="11">
        <v>0.63</v>
      </c>
      <c r="H586" s="11">
        <v>0.3</v>
      </c>
      <c r="I586" s="11">
        <v>0.23</v>
      </c>
      <c r="J586" s="11">
        <v>0.19</v>
      </c>
      <c r="K586" s="11">
        <v>0.31</v>
      </c>
      <c r="L586" s="11">
        <v>0.3</v>
      </c>
      <c r="M586" s="11">
        <v>0.24</v>
      </c>
      <c r="N586" s="11">
        <v>0.3</v>
      </c>
      <c r="O586" s="11">
        <v>0.23</v>
      </c>
      <c r="P586" s="11">
        <v>0.27</v>
      </c>
      <c r="Q586" s="11">
        <v>0.3</v>
      </c>
      <c r="R586" s="11">
        <v>0.24</v>
      </c>
      <c r="S586" s="11">
        <v>0.25</v>
      </c>
      <c r="T586" s="11">
        <v>0.28000000000000003</v>
      </c>
      <c r="U586" s="11">
        <v>0.45</v>
      </c>
      <c r="V586" s="11">
        <v>0.24</v>
      </c>
      <c r="W586" s="11">
        <v>0.26</v>
      </c>
      <c r="X586" s="11">
        <v>0.25</v>
      </c>
      <c r="Y586" s="11">
        <v>0.22</v>
      </c>
      <c r="Z586" s="11">
        <v>0.33</v>
      </c>
      <c r="AA586" s="11">
        <v>0.28999999999999998</v>
      </c>
      <c r="AB586" s="11">
        <v>0.21</v>
      </c>
      <c r="AC586" s="11">
        <v>0.26</v>
      </c>
      <c r="AD586" s="11">
        <v>0.19</v>
      </c>
      <c r="AE586" s="11">
        <v>0.32</v>
      </c>
      <c r="AF586" s="11">
        <v>0.27</v>
      </c>
      <c r="AG586" s="11">
        <v>0.3</v>
      </c>
      <c r="AH586" s="11">
        <v>0.26</v>
      </c>
      <c r="AI586" s="11">
        <v>0.24</v>
      </c>
      <c r="AJ586" s="11">
        <v>0.24</v>
      </c>
      <c r="AK586" s="11">
        <v>0.28000000000000003</v>
      </c>
      <c r="AL586" s="11">
        <v>0.26</v>
      </c>
      <c r="AM586" s="11">
        <v>0.09</v>
      </c>
      <c r="AN586" s="11">
        <v>0.52</v>
      </c>
      <c r="AO586" s="11">
        <v>0.26</v>
      </c>
      <c r="AP586" s="11">
        <v>0.5</v>
      </c>
      <c r="AQ586" s="11">
        <v>0.26</v>
      </c>
      <c r="AR586" s="11">
        <v>0.27</v>
      </c>
      <c r="AS586" s="11">
        <v>0.41</v>
      </c>
      <c r="AT586" s="11">
        <v>0.25</v>
      </c>
      <c r="AU586" s="11">
        <v>0.33</v>
      </c>
      <c r="AV586" s="11">
        <v>0.15</v>
      </c>
      <c r="AW586" s="11">
        <v>0.27</v>
      </c>
      <c r="AX586" s="11">
        <v>0.22</v>
      </c>
      <c r="AY586" s="11">
        <v>0.26</v>
      </c>
    </row>
    <row r="587" spans="1:51">
      <c r="A587" s="3"/>
      <c r="B587" t="s">
        <v>240</v>
      </c>
      <c r="C587" s="4">
        <v>134</v>
      </c>
      <c r="D587" s="4">
        <v>88</v>
      </c>
      <c r="E587" s="4">
        <v>39</v>
      </c>
      <c r="F587" s="4">
        <v>6</v>
      </c>
      <c r="G587" s="4">
        <v>1</v>
      </c>
      <c r="H587" s="4">
        <v>62</v>
      </c>
      <c r="I587" s="4">
        <v>72</v>
      </c>
      <c r="J587" s="4">
        <v>64</v>
      </c>
      <c r="K587" s="4">
        <v>82</v>
      </c>
      <c r="L587" s="4">
        <v>8</v>
      </c>
      <c r="M587" s="4">
        <v>1</v>
      </c>
      <c r="N587" s="4">
        <v>3</v>
      </c>
      <c r="O587" s="4">
        <v>49</v>
      </c>
      <c r="P587" s="4">
        <v>84</v>
      </c>
      <c r="Q587" s="4">
        <v>42</v>
      </c>
      <c r="R587" s="4">
        <v>92</v>
      </c>
      <c r="S587" s="4">
        <v>60</v>
      </c>
      <c r="T587" s="4">
        <v>71</v>
      </c>
      <c r="U587" s="4">
        <v>6</v>
      </c>
      <c r="V587" s="4">
        <v>17</v>
      </c>
      <c r="W587" s="4">
        <v>82</v>
      </c>
      <c r="X587" s="4">
        <v>29</v>
      </c>
      <c r="Y587" s="4">
        <v>26</v>
      </c>
      <c r="Z587" s="4">
        <v>23</v>
      </c>
      <c r="AA587" s="4">
        <v>13</v>
      </c>
      <c r="AB587" s="4">
        <v>29</v>
      </c>
      <c r="AC587" s="4">
        <v>92</v>
      </c>
      <c r="AD587" s="4">
        <v>9</v>
      </c>
      <c r="AE587" s="4">
        <v>5</v>
      </c>
      <c r="AF587" s="4">
        <v>8</v>
      </c>
      <c r="AG587" s="4">
        <v>48</v>
      </c>
      <c r="AH587" s="4">
        <v>66</v>
      </c>
      <c r="AI587" s="4">
        <v>8</v>
      </c>
      <c r="AJ587" s="4">
        <v>43</v>
      </c>
      <c r="AK587" s="4">
        <v>77</v>
      </c>
      <c r="AL587" s="4">
        <v>36</v>
      </c>
      <c r="AM587" s="4">
        <v>4</v>
      </c>
      <c r="AN587" s="4">
        <v>1</v>
      </c>
      <c r="AO587" s="4">
        <v>75</v>
      </c>
      <c r="AP587" s="4" t="s">
        <v>14</v>
      </c>
      <c r="AQ587" s="4">
        <v>61</v>
      </c>
      <c r="AR587" s="4">
        <v>55</v>
      </c>
      <c r="AS587" s="4">
        <v>13</v>
      </c>
      <c r="AT587" s="4">
        <v>104</v>
      </c>
      <c r="AU587" s="4">
        <v>78</v>
      </c>
      <c r="AV587" s="4">
        <v>55</v>
      </c>
      <c r="AW587" s="4">
        <v>54</v>
      </c>
      <c r="AX587" s="4">
        <v>22</v>
      </c>
      <c r="AY587" s="4">
        <v>35</v>
      </c>
    </row>
    <row r="588" spans="1:51">
      <c r="A588" s="3"/>
      <c r="C588" s="11">
        <v>0.23</v>
      </c>
      <c r="D588" s="11">
        <v>0.23</v>
      </c>
      <c r="E588" s="11">
        <v>0.22</v>
      </c>
      <c r="F588" s="11">
        <v>0.75</v>
      </c>
      <c r="G588" s="11">
        <v>0.13</v>
      </c>
      <c r="H588" s="11">
        <v>0.24</v>
      </c>
      <c r="I588" s="11">
        <v>0.22</v>
      </c>
      <c r="J588" s="11">
        <v>0.28999999999999998</v>
      </c>
      <c r="K588" s="11">
        <v>0.22</v>
      </c>
      <c r="L588" s="11">
        <v>0.19</v>
      </c>
      <c r="M588" s="11">
        <v>0.06</v>
      </c>
      <c r="N588" s="11">
        <v>0.09</v>
      </c>
      <c r="O588" s="11">
        <v>0.26</v>
      </c>
      <c r="P588" s="11">
        <v>0.22</v>
      </c>
      <c r="Q588" s="11">
        <v>0.22</v>
      </c>
      <c r="R588" s="11">
        <v>0.24</v>
      </c>
      <c r="S588" s="11">
        <v>0.21</v>
      </c>
      <c r="T588" s="11">
        <v>0.24</v>
      </c>
      <c r="U588" s="11">
        <v>0.25</v>
      </c>
      <c r="V588" s="11">
        <v>0.35</v>
      </c>
      <c r="W588" s="11">
        <v>0.28999999999999998</v>
      </c>
      <c r="X588" s="11">
        <v>0.13</v>
      </c>
      <c r="Y588" s="11">
        <v>0.23</v>
      </c>
      <c r="Z588" s="11">
        <v>0.21</v>
      </c>
      <c r="AA588" s="11">
        <v>0.18</v>
      </c>
      <c r="AB588" s="11">
        <v>0.25</v>
      </c>
      <c r="AC588" s="11">
        <v>0.22</v>
      </c>
      <c r="AD588" s="11">
        <v>0.32</v>
      </c>
      <c r="AE588" s="11">
        <v>0.1</v>
      </c>
      <c r="AF588" s="11">
        <v>0.39</v>
      </c>
      <c r="AG588" s="11">
        <v>0.34</v>
      </c>
      <c r="AH588" s="11">
        <v>0.23</v>
      </c>
      <c r="AI588" s="11">
        <v>7.0000000000000007E-2</v>
      </c>
      <c r="AJ588" s="11">
        <v>0.2</v>
      </c>
      <c r="AK588" s="11">
        <v>0.24</v>
      </c>
      <c r="AL588" s="11">
        <v>0.23</v>
      </c>
      <c r="AM588" s="11">
        <v>0.38</v>
      </c>
      <c r="AN588" s="11">
        <v>0.17</v>
      </c>
      <c r="AO588" s="11">
        <v>0.23</v>
      </c>
      <c r="AP588" s="4" t="s">
        <v>14</v>
      </c>
      <c r="AQ588" s="11">
        <v>0.21</v>
      </c>
      <c r="AR588" s="11">
        <v>0.26</v>
      </c>
      <c r="AS588" s="11">
        <v>0.28000000000000003</v>
      </c>
      <c r="AT588" s="11">
        <v>0.22</v>
      </c>
      <c r="AU588" s="11">
        <v>0.22</v>
      </c>
      <c r="AV588" s="11">
        <v>0.25</v>
      </c>
      <c r="AW588" s="11">
        <v>0.23</v>
      </c>
      <c r="AX588" s="11">
        <v>0.26</v>
      </c>
      <c r="AY588" s="11">
        <v>0.22</v>
      </c>
    </row>
    <row r="589" spans="1:51">
      <c r="A589" s="3"/>
      <c r="B589" t="s">
        <v>241</v>
      </c>
      <c r="C589" s="4">
        <v>61</v>
      </c>
      <c r="D589" s="4">
        <v>40</v>
      </c>
      <c r="E589" s="4">
        <v>22</v>
      </c>
      <c r="F589" s="4" t="s">
        <v>14</v>
      </c>
      <c r="G589" s="4" t="s">
        <v>14</v>
      </c>
      <c r="H589" s="4">
        <v>12</v>
      </c>
      <c r="I589" s="4">
        <v>50</v>
      </c>
      <c r="J589" s="4">
        <v>32</v>
      </c>
      <c r="K589" s="4">
        <v>29</v>
      </c>
      <c r="L589" s="4">
        <v>4</v>
      </c>
      <c r="M589" s="4">
        <v>2</v>
      </c>
      <c r="N589" s="4">
        <v>3</v>
      </c>
      <c r="O589" s="4">
        <v>20</v>
      </c>
      <c r="P589" s="4">
        <v>42</v>
      </c>
      <c r="Q589" s="4">
        <v>19</v>
      </c>
      <c r="R589" s="4">
        <v>43</v>
      </c>
      <c r="S589" s="4">
        <v>31</v>
      </c>
      <c r="T589" s="4">
        <v>31</v>
      </c>
      <c r="U589" s="4" t="s">
        <v>14</v>
      </c>
      <c r="V589" s="4" t="s">
        <v>14</v>
      </c>
      <c r="W589" s="4">
        <v>3</v>
      </c>
      <c r="X589" s="4">
        <v>58</v>
      </c>
      <c r="Y589" s="4">
        <v>8</v>
      </c>
      <c r="Z589" s="4">
        <v>11</v>
      </c>
      <c r="AA589" s="4">
        <v>5</v>
      </c>
      <c r="AB589" s="4">
        <v>22</v>
      </c>
      <c r="AC589" s="4">
        <v>46</v>
      </c>
      <c r="AD589" s="4">
        <v>3</v>
      </c>
      <c r="AE589" s="4">
        <v>5</v>
      </c>
      <c r="AF589" s="4">
        <v>4</v>
      </c>
      <c r="AG589" s="4" t="s">
        <v>14</v>
      </c>
      <c r="AH589" s="4">
        <v>5</v>
      </c>
      <c r="AI589" s="4">
        <v>53</v>
      </c>
      <c r="AJ589" s="4">
        <v>34</v>
      </c>
      <c r="AK589" s="4">
        <v>21</v>
      </c>
      <c r="AL589" s="4">
        <v>4</v>
      </c>
      <c r="AM589" s="4" t="s">
        <v>14</v>
      </c>
      <c r="AN589" s="4" t="s">
        <v>14</v>
      </c>
      <c r="AO589" s="4">
        <v>48</v>
      </c>
      <c r="AP589" s="4" t="s">
        <v>14</v>
      </c>
      <c r="AQ589" s="4">
        <v>45</v>
      </c>
      <c r="AR589" s="4">
        <v>7</v>
      </c>
      <c r="AS589" s="4">
        <v>4</v>
      </c>
      <c r="AT589" s="4">
        <v>51</v>
      </c>
      <c r="AU589" s="4">
        <v>27</v>
      </c>
      <c r="AV589" s="4">
        <v>34</v>
      </c>
      <c r="AW589" s="4">
        <v>26</v>
      </c>
      <c r="AX589" s="4">
        <v>9</v>
      </c>
      <c r="AY589" s="4">
        <v>17</v>
      </c>
    </row>
    <row r="590" spans="1:51">
      <c r="A590" s="3"/>
      <c r="C590" s="11">
        <v>0.11</v>
      </c>
      <c r="D590" s="11">
        <v>0.1</v>
      </c>
      <c r="E590" s="11">
        <v>0.12</v>
      </c>
      <c r="F590" s="4" t="s">
        <v>14</v>
      </c>
      <c r="G590" s="4" t="s">
        <v>14</v>
      </c>
      <c r="H590" s="11">
        <v>0.05</v>
      </c>
      <c r="I590" s="11">
        <v>0.15</v>
      </c>
      <c r="J590" s="11">
        <v>0.14000000000000001</v>
      </c>
      <c r="K590" s="11">
        <v>0.08</v>
      </c>
      <c r="L590" s="11">
        <v>0.09</v>
      </c>
      <c r="M590" s="11">
        <v>0.13</v>
      </c>
      <c r="N590" s="11">
        <v>0.11</v>
      </c>
      <c r="O590" s="11">
        <v>0.1</v>
      </c>
      <c r="P590" s="11">
        <v>0.11</v>
      </c>
      <c r="Q590" s="11">
        <v>0.1</v>
      </c>
      <c r="R590" s="11">
        <v>0.11</v>
      </c>
      <c r="S590" s="11">
        <v>0.11</v>
      </c>
      <c r="T590" s="11">
        <v>0.1</v>
      </c>
      <c r="U590" s="4" t="s">
        <v>14</v>
      </c>
      <c r="V590" s="4" t="s">
        <v>14</v>
      </c>
      <c r="W590" s="11">
        <v>0.01</v>
      </c>
      <c r="X590" s="11">
        <v>0.26</v>
      </c>
      <c r="Y590" s="11">
        <v>7.0000000000000007E-2</v>
      </c>
      <c r="Z590" s="11">
        <v>0.1</v>
      </c>
      <c r="AA590" s="11">
        <v>0.06</v>
      </c>
      <c r="AB590" s="11">
        <v>0.18</v>
      </c>
      <c r="AC590" s="11">
        <v>0.11</v>
      </c>
      <c r="AD590" s="11">
        <v>0.1</v>
      </c>
      <c r="AE590" s="11">
        <v>0.11</v>
      </c>
      <c r="AF590" s="11">
        <v>0.19</v>
      </c>
      <c r="AG590" s="4" t="s">
        <v>14</v>
      </c>
      <c r="AH590" s="11">
        <v>0.02</v>
      </c>
      <c r="AI590" s="11">
        <v>0.45</v>
      </c>
      <c r="AJ590" s="11">
        <v>0.16</v>
      </c>
      <c r="AK590" s="11">
        <v>7.0000000000000007E-2</v>
      </c>
      <c r="AL590" s="11">
        <v>0.02</v>
      </c>
      <c r="AM590" s="4" t="s">
        <v>14</v>
      </c>
      <c r="AN590" s="4" t="s">
        <v>14</v>
      </c>
      <c r="AO590" s="11">
        <v>0.15</v>
      </c>
      <c r="AP590" s="4" t="s">
        <v>14</v>
      </c>
      <c r="AQ590" s="11">
        <v>0.16</v>
      </c>
      <c r="AR590" s="11">
        <v>0.03</v>
      </c>
      <c r="AS590" s="11">
        <v>0.09</v>
      </c>
      <c r="AT590" s="11">
        <v>0.11</v>
      </c>
      <c r="AU590" s="11">
        <v>7.0000000000000007E-2</v>
      </c>
      <c r="AV590" s="11">
        <v>0.15</v>
      </c>
      <c r="AW590" s="11">
        <v>0.11</v>
      </c>
      <c r="AX590" s="11">
        <v>0.1</v>
      </c>
      <c r="AY590" s="11">
        <v>0.11</v>
      </c>
    </row>
    <row r="591" spans="1:51">
      <c r="A591" s="3"/>
      <c r="B591" t="s">
        <v>79</v>
      </c>
      <c r="C591" s="4">
        <v>37</v>
      </c>
      <c r="D591" s="4">
        <v>19</v>
      </c>
      <c r="E591" s="4">
        <v>18</v>
      </c>
      <c r="F591" s="4" t="s">
        <v>14</v>
      </c>
      <c r="G591" s="4" t="s">
        <v>14</v>
      </c>
      <c r="H591" s="4">
        <v>18</v>
      </c>
      <c r="I591" s="4">
        <v>19</v>
      </c>
      <c r="J591" s="4">
        <v>13</v>
      </c>
      <c r="K591" s="4">
        <v>17</v>
      </c>
      <c r="L591" s="4">
        <v>3</v>
      </c>
      <c r="M591" s="4" t="s">
        <v>14</v>
      </c>
      <c r="N591" s="4">
        <v>4</v>
      </c>
      <c r="O591" s="4">
        <v>12</v>
      </c>
      <c r="P591" s="4">
        <v>25</v>
      </c>
      <c r="Q591" s="4">
        <v>15</v>
      </c>
      <c r="R591" s="4">
        <v>22</v>
      </c>
      <c r="S591" s="4">
        <v>19</v>
      </c>
      <c r="T591" s="4">
        <v>18</v>
      </c>
      <c r="U591" s="4" t="s">
        <v>14</v>
      </c>
      <c r="V591" s="4">
        <v>2</v>
      </c>
      <c r="W591" s="4">
        <v>18</v>
      </c>
      <c r="X591" s="4">
        <v>17</v>
      </c>
      <c r="Y591" s="4">
        <v>13</v>
      </c>
      <c r="Z591" s="4">
        <v>4</v>
      </c>
      <c r="AA591" s="4">
        <v>5</v>
      </c>
      <c r="AB591" s="4">
        <v>7</v>
      </c>
      <c r="AC591" s="4">
        <v>28</v>
      </c>
      <c r="AD591" s="4">
        <v>1</v>
      </c>
      <c r="AE591" s="4">
        <v>2</v>
      </c>
      <c r="AF591" s="4" t="s">
        <v>14</v>
      </c>
      <c r="AG591" s="4">
        <v>3</v>
      </c>
      <c r="AH591" s="4">
        <v>23</v>
      </c>
      <c r="AI591" s="4">
        <v>9</v>
      </c>
      <c r="AJ591" s="4">
        <v>14</v>
      </c>
      <c r="AK591" s="4">
        <v>20</v>
      </c>
      <c r="AL591" s="4">
        <v>8</v>
      </c>
      <c r="AM591" s="4">
        <v>1</v>
      </c>
      <c r="AN591" s="4" t="s">
        <v>14</v>
      </c>
      <c r="AO591" s="4">
        <v>24</v>
      </c>
      <c r="AP591" s="4">
        <v>1</v>
      </c>
      <c r="AQ591" s="4">
        <v>23</v>
      </c>
      <c r="AR591" s="4">
        <v>11</v>
      </c>
      <c r="AS591" s="4">
        <v>6</v>
      </c>
      <c r="AT591" s="4">
        <v>27</v>
      </c>
      <c r="AU591" s="4">
        <v>13</v>
      </c>
      <c r="AV591" s="4">
        <v>24</v>
      </c>
      <c r="AW591" s="4">
        <v>19</v>
      </c>
      <c r="AX591" s="4">
        <v>6</v>
      </c>
      <c r="AY591" s="4">
        <v>6</v>
      </c>
    </row>
    <row r="592" spans="1:51">
      <c r="A592" s="3"/>
      <c r="C592" s="11">
        <v>0.06</v>
      </c>
      <c r="D592" s="11">
        <v>0.05</v>
      </c>
      <c r="E592" s="11">
        <v>0.1</v>
      </c>
      <c r="F592" s="4" t="s">
        <v>14</v>
      </c>
      <c r="G592" s="4" t="s">
        <v>14</v>
      </c>
      <c r="H592" s="11">
        <v>7.0000000000000007E-2</v>
      </c>
      <c r="I592" s="11">
        <v>0.06</v>
      </c>
      <c r="J592" s="11">
        <v>0.06</v>
      </c>
      <c r="K592" s="11">
        <v>0.05</v>
      </c>
      <c r="L592" s="11">
        <v>0.08</v>
      </c>
      <c r="M592" s="4" t="s">
        <v>14</v>
      </c>
      <c r="N592" s="11">
        <v>0.14000000000000001</v>
      </c>
      <c r="O592" s="11">
        <v>7.0000000000000007E-2</v>
      </c>
      <c r="P592" s="11">
        <v>0.06</v>
      </c>
      <c r="Q592" s="11">
        <v>0.08</v>
      </c>
      <c r="R592" s="11">
        <v>0.06</v>
      </c>
      <c r="S592" s="11">
        <v>7.0000000000000007E-2</v>
      </c>
      <c r="T592" s="11">
        <v>0.06</v>
      </c>
      <c r="U592" s="4" t="s">
        <v>14</v>
      </c>
      <c r="V592" s="11">
        <v>0.04</v>
      </c>
      <c r="W592" s="11">
        <v>0.06</v>
      </c>
      <c r="X592" s="11">
        <v>0.08</v>
      </c>
      <c r="Y592" s="11">
        <v>0.11</v>
      </c>
      <c r="Z592" s="11">
        <v>0.03</v>
      </c>
      <c r="AA592" s="11">
        <v>0.08</v>
      </c>
      <c r="AB592" s="11">
        <v>0.06</v>
      </c>
      <c r="AC592" s="11">
        <v>7.0000000000000007E-2</v>
      </c>
      <c r="AD592" s="11">
        <v>0.03</v>
      </c>
      <c r="AE592" s="11">
        <v>0.04</v>
      </c>
      <c r="AF592" s="4" t="s">
        <v>14</v>
      </c>
      <c r="AG592" s="11">
        <v>0.02</v>
      </c>
      <c r="AH592" s="11">
        <v>0.08</v>
      </c>
      <c r="AI592" s="11">
        <v>7.0000000000000007E-2</v>
      </c>
      <c r="AJ592" s="11">
        <v>7.0000000000000007E-2</v>
      </c>
      <c r="AK592" s="11">
        <v>0.06</v>
      </c>
      <c r="AL592" s="11">
        <v>0.05</v>
      </c>
      <c r="AM592" s="11">
        <v>0.09</v>
      </c>
      <c r="AN592" s="4" t="s">
        <v>14</v>
      </c>
      <c r="AO592" s="11">
        <v>7.0000000000000007E-2</v>
      </c>
      <c r="AP592" s="11">
        <v>0.25</v>
      </c>
      <c r="AQ592" s="11">
        <v>0.08</v>
      </c>
      <c r="AR592" s="11">
        <v>0.05</v>
      </c>
      <c r="AS592" s="11">
        <v>0.14000000000000001</v>
      </c>
      <c r="AT592" s="11">
        <v>0.06</v>
      </c>
      <c r="AU592" s="11">
        <v>0.04</v>
      </c>
      <c r="AV592" s="11">
        <v>0.11</v>
      </c>
      <c r="AW592" s="11">
        <v>0.08</v>
      </c>
      <c r="AX592" s="11">
        <v>7.0000000000000007E-2</v>
      </c>
      <c r="AY592" s="11">
        <v>0.04</v>
      </c>
    </row>
    <row r="593" spans="1:51">
      <c r="A593" s="3"/>
    </row>
    <row r="594" spans="1:51">
      <c r="A594" s="3"/>
    </row>
    <row r="595" spans="1:51">
      <c r="A595" s="2" t="s">
        <v>242</v>
      </c>
    </row>
    <row r="596" spans="1:51">
      <c r="A596" s="3"/>
    </row>
    <row r="597" spans="1:51" s="10" customFormat="1" ht="29.25" customHeight="1">
      <c r="A597" s="9"/>
      <c r="C597" s="7" t="s">
        <v>39</v>
      </c>
      <c r="D597" s="14" t="s">
        <v>15</v>
      </c>
      <c r="E597" s="15"/>
      <c r="F597" s="15"/>
      <c r="G597" s="15"/>
      <c r="H597" s="14" t="s">
        <v>16</v>
      </c>
      <c r="I597" s="15"/>
      <c r="J597" s="14" t="s">
        <v>17</v>
      </c>
      <c r="K597" s="15"/>
      <c r="L597" s="15"/>
      <c r="M597" s="15"/>
      <c r="N597" s="15"/>
      <c r="O597" s="14" t="s">
        <v>40</v>
      </c>
      <c r="P597" s="15"/>
      <c r="Q597" s="14" t="s">
        <v>19</v>
      </c>
      <c r="R597" s="15"/>
      <c r="S597" s="14" t="s">
        <v>41</v>
      </c>
      <c r="T597" s="15"/>
      <c r="U597" s="14" t="s">
        <v>42</v>
      </c>
      <c r="V597" s="15"/>
      <c r="W597" s="15"/>
      <c r="X597" s="15"/>
      <c r="Y597" s="14" t="s">
        <v>22</v>
      </c>
      <c r="Z597" s="15"/>
      <c r="AA597" s="15"/>
      <c r="AB597" s="15"/>
      <c r="AC597" s="15"/>
      <c r="AD597" s="15"/>
      <c r="AE597" s="15"/>
      <c r="AF597" s="15"/>
      <c r="AG597" s="14" t="s">
        <v>23</v>
      </c>
      <c r="AH597" s="15"/>
      <c r="AI597" s="15"/>
      <c r="AJ597" s="14" t="s">
        <v>24</v>
      </c>
      <c r="AK597" s="15"/>
      <c r="AL597" s="14" t="s">
        <v>25</v>
      </c>
      <c r="AM597" s="15"/>
      <c r="AN597" s="15"/>
      <c r="AO597" s="15"/>
      <c r="AP597" s="15"/>
      <c r="AQ597" s="15"/>
      <c r="AR597" s="15"/>
      <c r="AS597" s="14" t="s">
        <v>26</v>
      </c>
      <c r="AT597" s="15"/>
      <c r="AU597" s="14" t="s">
        <v>43</v>
      </c>
      <c r="AV597" s="15"/>
      <c r="AW597" s="14" t="s">
        <v>44</v>
      </c>
      <c r="AX597" s="15"/>
      <c r="AY597" s="15"/>
    </row>
    <row r="598" spans="1:51" s="7" customFormat="1" ht="32.25" customHeight="1">
      <c r="A598" s="6"/>
      <c r="D598" s="8" t="s">
        <v>45</v>
      </c>
      <c r="E598" s="8" t="s">
        <v>46</v>
      </c>
      <c r="F598" s="8" t="s">
        <v>47</v>
      </c>
      <c r="G598" s="8" t="s">
        <v>48</v>
      </c>
      <c r="H598" s="8" t="s">
        <v>49</v>
      </c>
      <c r="I598" s="8" t="s">
        <v>50</v>
      </c>
      <c r="J598" s="8" t="s">
        <v>51</v>
      </c>
      <c r="K598" s="8" t="s">
        <v>52</v>
      </c>
      <c r="L598" s="8" t="s">
        <v>53</v>
      </c>
      <c r="M598" s="8" t="s">
        <v>54</v>
      </c>
      <c r="N598" s="8" t="s">
        <v>55</v>
      </c>
      <c r="O598" s="8" t="s">
        <v>56</v>
      </c>
      <c r="P598" s="8" t="s">
        <v>57</v>
      </c>
      <c r="Q598" s="8" t="s">
        <v>56</v>
      </c>
      <c r="R598" s="8" t="s">
        <v>57</v>
      </c>
      <c r="S598" s="8" t="s">
        <v>56</v>
      </c>
      <c r="T598" s="8" t="s">
        <v>57</v>
      </c>
      <c r="U598" s="8" t="s">
        <v>58</v>
      </c>
      <c r="V598" s="8" t="s">
        <v>59</v>
      </c>
      <c r="W598" s="8" t="s">
        <v>60</v>
      </c>
      <c r="X598" s="8" t="s">
        <v>61</v>
      </c>
      <c r="Y598" s="8" t="s">
        <v>62</v>
      </c>
      <c r="Z598" s="8" t="s">
        <v>63</v>
      </c>
      <c r="AA598" s="8" t="s">
        <v>64</v>
      </c>
      <c r="AB598" s="8" t="s">
        <v>65</v>
      </c>
      <c r="AC598" s="8" t="s">
        <v>66</v>
      </c>
      <c r="AD598" s="8" t="s">
        <v>67</v>
      </c>
      <c r="AE598" s="8" t="s">
        <v>68</v>
      </c>
      <c r="AF598" s="8" t="s">
        <v>69</v>
      </c>
      <c r="AG598" s="8" t="s">
        <v>70</v>
      </c>
      <c r="AH598" s="8" t="s">
        <v>71</v>
      </c>
      <c r="AI598" s="8" t="s">
        <v>72</v>
      </c>
      <c r="AJ598" s="8" t="s">
        <v>73</v>
      </c>
      <c r="AK598" s="8" t="s">
        <v>74</v>
      </c>
      <c r="AL598" s="8" t="s">
        <v>75</v>
      </c>
      <c r="AM598" s="8" t="s">
        <v>76</v>
      </c>
      <c r="AN598" s="8" t="s">
        <v>77</v>
      </c>
      <c r="AO598" s="8" t="s">
        <v>78</v>
      </c>
      <c r="AP598" s="8" t="s">
        <v>79</v>
      </c>
      <c r="AQ598" s="8" t="s">
        <v>80</v>
      </c>
      <c r="AR598" s="8" t="s">
        <v>81</v>
      </c>
      <c r="AS598" s="8" t="s">
        <v>82</v>
      </c>
      <c r="AT598" s="8" t="s">
        <v>57</v>
      </c>
      <c r="AU598" s="8" t="s">
        <v>56</v>
      </c>
      <c r="AV598" s="8" t="s">
        <v>57</v>
      </c>
      <c r="AW598" s="8" t="s">
        <v>83</v>
      </c>
      <c r="AX598" s="8" t="s">
        <v>84</v>
      </c>
      <c r="AY598" s="8" t="s">
        <v>85</v>
      </c>
    </row>
    <row r="599" spans="1:51">
      <c r="A599" s="3" t="s">
        <v>86</v>
      </c>
      <c r="C599" s="4">
        <v>3315</v>
      </c>
      <c r="D599" s="4">
        <v>2189</v>
      </c>
      <c r="E599" s="4">
        <v>790</v>
      </c>
      <c r="F599" s="4">
        <v>196</v>
      </c>
      <c r="G599" s="4">
        <v>140</v>
      </c>
      <c r="H599" s="4">
        <v>1558</v>
      </c>
      <c r="I599" s="4">
        <v>1757</v>
      </c>
      <c r="J599" s="4">
        <v>1318</v>
      </c>
      <c r="K599" s="4">
        <v>1919</v>
      </c>
      <c r="L599" s="4">
        <v>321</v>
      </c>
      <c r="M599" s="4">
        <v>85</v>
      </c>
      <c r="N599" s="4">
        <v>179</v>
      </c>
      <c r="O599" s="4">
        <v>774</v>
      </c>
      <c r="P599" s="4">
        <v>2541</v>
      </c>
      <c r="Q599" s="4">
        <v>1183</v>
      </c>
      <c r="R599" s="4">
        <v>2132</v>
      </c>
      <c r="S599" s="4">
        <v>1635</v>
      </c>
      <c r="T599" s="4">
        <v>1629</v>
      </c>
      <c r="U599" s="4">
        <v>373</v>
      </c>
      <c r="V599" s="4">
        <v>385</v>
      </c>
      <c r="W599" s="4">
        <v>1153</v>
      </c>
      <c r="X599" s="4">
        <v>1397</v>
      </c>
      <c r="Y599" s="4">
        <v>704</v>
      </c>
      <c r="Z599" s="4">
        <v>615</v>
      </c>
      <c r="AA599" s="4">
        <v>348</v>
      </c>
      <c r="AB599" s="4">
        <v>766</v>
      </c>
      <c r="AC599" s="4">
        <v>2433</v>
      </c>
      <c r="AD599" s="4">
        <v>172</v>
      </c>
      <c r="AE599" s="4">
        <v>326</v>
      </c>
      <c r="AF599" s="4">
        <v>103</v>
      </c>
      <c r="AG599" s="4">
        <v>888</v>
      </c>
      <c r="AH599" s="4">
        <v>1525</v>
      </c>
      <c r="AI599" s="4">
        <v>784</v>
      </c>
      <c r="AJ599" s="4">
        <v>1081</v>
      </c>
      <c r="AK599" s="4">
        <v>2084</v>
      </c>
      <c r="AL599" s="4">
        <v>784</v>
      </c>
      <c r="AM599" s="4">
        <v>140</v>
      </c>
      <c r="AN599" s="4">
        <v>20</v>
      </c>
      <c r="AO599" s="4">
        <v>2059</v>
      </c>
      <c r="AP599" s="4">
        <v>33</v>
      </c>
      <c r="AQ599" s="4">
        <v>1819</v>
      </c>
      <c r="AR599" s="4">
        <v>1216</v>
      </c>
      <c r="AS599" s="4">
        <v>198</v>
      </c>
      <c r="AT599" s="4">
        <v>2919</v>
      </c>
      <c r="AU599" s="4">
        <v>1158</v>
      </c>
      <c r="AV599" s="4">
        <v>2157</v>
      </c>
      <c r="AW599" s="4">
        <v>1548</v>
      </c>
      <c r="AX599" s="4">
        <v>502</v>
      </c>
      <c r="AY599" s="4">
        <v>819</v>
      </c>
    </row>
    <row r="600" spans="1:51">
      <c r="A600" s="3"/>
    </row>
    <row r="601" spans="1:51">
      <c r="A601" s="3" t="s">
        <v>243</v>
      </c>
      <c r="B601" t="s">
        <v>244</v>
      </c>
      <c r="C601" s="4">
        <v>582</v>
      </c>
      <c r="D601" s="4">
        <v>350</v>
      </c>
      <c r="E601" s="4">
        <v>104</v>
      </c>
      <c r="F601" s="4">
        <v>72</v>
      </c>
      <c r="G601" s="4">
        <v>56</v>
      </c>
      <c r="H601" s="4">
        <v>347</v>
      </c>
      <c r="I601" s="4">
        <v>235</v>
      </c>
      <c r="J601" s="4">
        <v>215</v>
      </c>
      <c r="K601" s="4">
        <v>328</v>
      </c>
      <c r="L601" s="4">
        <v>62</v>
      </c>
      <c r="M601" s="4">
        <v>17</v>
      </c>
      <c r="N601" s="4">
        <v>36</v>
      </c>
      <c r="O601" s="4">
        <v>62</v>
      </c>
      <c r="P601" s="4">
        <v>520</v>
      </c>
      <c r="Q601" s="4">
        <v>206</v>
      </c>
      <c r="R601" s="4">
        <v>376</v>
      </c>
      <c r="S601" s="4">
        <v>316</v>
      </c>
      <c r="T601" s="4">
        <v>249</v>
      </c>
      <c r="U601" s="4">
        <v>139</v>
      </c>
      <c r="V601" s="4">
        <v>101</v>
      </c>
      <c r="W601" s="4">
        <v>156</v>
      </c>
      <c r="X601" s="4">
        <v>185</v>
      </c>
      <c r="Y601" s="4">
        <v>117</v>
      </c>
      <c r="Z601" s="4">
        <v>89</v>
      </c>
      <c r="AA601" s="4">
        <v>68</v>
      </c>
      <c r="AB601" s="4">
        <v>128</v>
      </c>
      <c r="AC601" s="4">
        <v>402</v>
      </c>
      <c r="AD601" s="4">
        <v>50</v>
      </c>
      <c r="AE601" s="4">
        <v>63</v>
      </c>
      <c r="AF601" s="4">
        <v>18</v>
      </c>
      <c r="AG601" s="4">
        <v>221</v>
      </c>
      <c r="AH601" s="4">
        <v>256</v>
      </c>
      <c r="AI601" s="4">
        <v>95</v>
      </c>
      <c r="AJ601" s="4">
        <v>185</v>
      </c>
      <c r="AK601" s="4">
        <v>384</v>
      </c>
      <c r="AL601" s="4">
        <v>125</v>
      </c>
      <c r="AM601" s="4">
        <v>53</v>
      </c>
      <c r="AN601" s="4">
        <v>5</v>
      </c>
      <c r="AO601" s="4">
        <v>362</v>
      </c>
      <c r="AP601" s="4">
        <v>4</v>
      </c>
      <c r="AQ601" s="4">
        <v>316</v>
      </c>
      <c r="AR601" s="4">
        <v>232</v>
      </c>
      <c r="AS601" s="4">
        <v>26</v>
      </c>
      <c r="AT601" s="4">
        <v>536</v>
      </c>
      <c r="AU601" s="4">
        <v>103</v>
      </c>
      <c r="AV601" s="4">
        <v>479</v>
      </c>
      <c r="AW601" s="4">
        <v>285</v>
      </c>
      <c r="AX601" s="4">
        <v>109</v>
      </c>
      <c r="AY601" s="4">
        <v>131</v>
      </c>
    </row>
    <row r="602" spans="1:51">
      <c r="A602" s="3"/>
      <c r="C602" s="11">
        <v>0.18</v>
      </c>
      <c r="D602" s="11">
        <v>0.16</v>
      </c>
      <c r="E602" s="11">
        <v>0.13</v>
      </c>
      <c r="F602" s="11">
        <v>0.37</v>
      </c>
      <c r="G602" s="11">
        <v>0.4</v>
      </c>
      <c r="H602" s="11">
        <v>0.22</v>
      </c>
      <c r="I602" s="11">
        <v>0.13</v>
      </c>
      <c r="J602" s="11">
        <v>0.16</v>
      </c>
      <c r="K602" s="11">
        <v>0.17</v>
      </c>
      <c r="L602" s="11">
        <v>0.19</v>
      </c>
      <c r="M602" s="11">
        <v>0.2</v>
      </c>
      <c r="N602" s="11">
        <v>0.2</v>
      </c>
      <c r="O602" s="11">
        <v>0.08</v>
      </c>
      <c r="P602" s="11">
        <v>0.2</v>
      </c>
      <c r="Q602" s="11">
        <v>0.17</v>
      </c>
      <c r="R602" s="11">
        <v>0.18</v>
      </c>
      <c r="S602" s="11">
        <v>0.19</v>
      </c>
      <c r="T602" s="11">
        <v>0.15</v>
      </c>
      <c r="U602" s="11">
        <v>0.37</v>
      </c>
      <c r="V602" s="11">
        <v>0.26</v>
      </c>
      <c r="W602" s="11">
        <v>0.13</v>
      </c>
      <c r="X602" s="11">
        <v>0.13</v>
      </c>
      <c r="Y602" s="11">
        <v>0.17</v>
      </c>
      <c r="Z602" s="11">
        <v>0.14000000000000001</v>
      </c>
      <c r="AA602" s="11">
        <v>0.19</v>
      </c>
      <c r="AB602" s="11">
        <v>0.17</v>
      </c>
      <c r="AC602" s="11">
        <v>0.17</v>
      </c>
      <c r="AD602" s="11">
        <v>0.28999999999999998</v>
      </c>
      <c r="AE602" s="11">
        <v>0.19</v>
      </c>
      <c r="AF602" s="11">
        <v>0.17</v>
      </c>
      <c r="AG602" s="11">
        <v>0.25</v>
      </c>
      <c r="AH602" s="11">
        <v>0.17</v>
      </c>
      <c r="AI602" s="11">
        <v>0.12</v>
      </c>
      <c r="AJ602" s="11">
        <v>0.17</v>
      </c>
      <c r="AK602" s="11">
        <v>0.18</v>
      </c>
      <c r="AL602" s="11">
        <v>0.16</v>
      </c>
      <c r="AM602" s="11">
        <v>0.38</v>
      </c>
      <c r="AN602" s="11">
        <v>0.25</v>
      </c>
      <c r="AO602" s="11">
        <v>0.18</v>
      </c>
      <c r="AP602" s="11">
        <v>0.12</v>
      </c>
      <c r="AQ602" s="11">
        <v>0.17</v>
      </c>
      <c r="AR602" s="11">
        <v>0.19</v>
      </c>
      <c r="AS602" s="11">
        <v>0.13</v>
      </c>
      <c r="AT602" s="11">
        <v>0.18</v>
      </c>
      <c r="AU602" s="11">
        <v>0.09</v>
      </c>
      <c r="AV602" s="11">
        <v>0.22</v>
      </c>
      <c r="AW602" s="11">
        <v>0.18</v>
      </c>
      <c r="AX602" s="11">
        <v>0.22</v>
      </c>
      <c r="AY602" s="11">
        <v>0.16</v>
      </c>
    </row>
    <row r="603" spans="1:51">
      <c r="A603" s="3"/>
      <c r="B603" t="s">
        <v>245</v>
      </c>
      <c r="C603" s="4">
        <v>1182</v>
      </c>
      <c r="D603" s="4">
        <v>805</v>
      </c>
      <c r="E603" s="4">
        <v>232</v>
      </c>
      <c r="F603" s="4">
        <v>89</v>
      </c>
      <c r="G603" s="4">
        <v>55</v>
      </c>
      <c r="H603" s="4">
        <v>587</v>
      </c>
      <c r="I603" s="4">
        <v>595</v>
      </c>
      <c r="J603" s="4">
        <v>443</v>
      </c>
      <c r="K603" s="4">
        <v>689</v>
      </c>
      <c r="L603" s="4">
        <v>137</v>
      </c>
      <c r="M603" s="4">
        <v>27</v>
      </c>
      <c r="N603" s="4">
        <v>73</v>
      </c>
      <c r="O603" s="4">
        <v>239</v>
      </c>
      <c r="P603" s="4">
        <v>943</v>
      </c>
      <c r="Q603" s="4">
        <v>429</v>
      </c>
      <c r="R603" s="4">
        <v>752</v>
      </c>
      <c r="S603" s="4">
        <v>619</v>
      </c>
      <c r="T603" s="4">
        <v>552</v>
      </c>
      <c r="U603" s="4">
        <v>144</v>
      </c>
      <c r="V603" s="4">
        <v>165</v>
      </c>
      <c r="W603" s="4">
        <v>409</v>
      </c>
      <c r="X603" s="4">
        <v>461</v>
      </c>
      <c r="Y603" s="4">
        <v>236</v>
      </c>
      <c r="Z603" s="4">
        <v>225</v>
      </c>
      <c r="AA603" s="4">
        <v>106</v>
      </c>
      <c r="AB603" s="4">
        <v>299</v>
      </c>
      <c r="AC603" s="4">
        <v>866</v>
      </c>
      <c r="AD603" s="4">
        <v>68</v>
      </c>
      <c r="AE603" s="4">
        <v>127</v>
      </c>
      <c r="AF603" s="4">
        <v>37</v>
      </c>
      <c r="AG603" s="4">
        <v>360</v>
      </c>
      <c r="AH603" s="4">
        <v>551</v>
      </c>
      <c r="AI603" s="4">
        <v>249</v>
      </c>
      <c r="AJ603" s="4">
        <v>379</v>
      </c>
      <c r="AK603" s="4">
        <v>769</v>
      </c>
      <c r="AL603" s="4">
        <v>273</v>
      </c>
      <c r="AM603" s="4">
        <v>57</v>
      </c>
      <c r="AN603" s="4">
        <v>6</v>
      </c>
      <c r="AO603" s="4">
        <v>752</v>
      </c>
      <c r="AP603" s="4">
        <v>15</v>
      </c>
      <c r="AQ603" s="4">
        <v>676</v>
      </c>
      <c r="AR603" s="4">
        <v>427</v>
      </c>
      <c r="AS603" s="4">
        <v>76</v>
      </c>
      <c r="AT603" s="4">
        <v>1050</v>
      </c>
      <c r="AU603" s="4">
        <v>367</v>
      </c>
      <c r="AV603" s="4">
        <v>814</v>
      </c>
      <c r="AW603" s="4">
        <v>555</v>
      </c>
      <c r="AX603" s="4">
        <v>177</v>
      </c>
      <c r="AY603" s="4">
        <v>303</v>
      </c>
    </row>
    <row r="604" spans="1:51">
      <c r="A604" s="3"/>
      <c r="C604" s="11">
        <v>0.36</v>
      </c>
      <c r="D604" s="11">
        <v>0.37</v>
      </c>
      <c r="E604" s="11">
        <v>0.28999999999999998</v>
      </c>
      <c r="F604" s="11">
        <v>0.45</v>
      </c>
      <c r="G604" s="11">
        <v>0.39</v>
      </c>
      <c r="H604" s="11">
        <v>0.38</v>
      </c>
      <c r="I604" s="11">
        <v>0.34</v>
      </c>
      <c r="J604" s="11">
        <v>0.34</v>
      </c>
      <c r="K604" s="11">
        <v>0.36</v>
      </c>
      <c r="L604" s="11">
        <v>0.43</v>
      </c>
      <c r="M604" s="11">
        <v>0.31</v>
      </c>
      <c r="N604" s="11">
        <v>0.41</v>
      </c>
      <c r="O604" s="11">
        <v>0.31</v>
      </c>
      <c r="P604" s="11">
        <v>0.37</v>
      </c>
      <c r="Q604" s="11">
        <v>0.36</v>
      </c>
      <c r="R604" s="11">
        <v>0.35</v>
      </c>
      <c r="S604" s="11">
        <v>0.38</v>
      </c>
      <c r="T604" s="11">
        <v>0.34</v>
      </c>
      <c r="U604" s="11">
        <v>0.39</v>
      </c>
      <c r="V604" s="11">
        <v>0.43</v>
      </c>
      <c r="W604" s="11">
        <v>0.35</v>
      </c>
      <c r="X604" s="11">
        <v>0.33</v>
      </c>
      <c r="Y604" s="11">
        <v>0.34</v>
      </c>
      <c r="Z604" s="11">
        <v>0.37</v>
      </c>
      <c r="AA604" s="11">
        <v>0.3</v>
      </c>
      <c r="AB604" s="11">
        <v>0.39</v>
      </c>
      <c r="AC604" s="11">
        <v>0.36</v>
      </c>
      <c r="AD604" s="11">
        <v>0.4</v>
      </c>
      <c r="AE604" s="11">
        <v>0.39</v>
      </c>
      <c r="AF604" s="11">
        <v>0.36</v>
      </c>
      <c r="AG604" s="11">
        <v>0.41</v>
      </c>
      <c r="AH604" s="11">
        <v>0.36</v>
      </c>
      <c r="AI604" s="11">
        <v>0.32</v>
      </c>
      <c r="AJ604" s="11">
        <v>0.35</v>
      </c>
      <c r="AK604" s="11">
        <v>0.37</v>
      </c>
      <c r="AL604" s="11">
        <v>0.35</v>
      </c>
      <c r="AM604" s="11">
        <v>0.41</v>
      </c>
      <c r="AN604" s="11">
        <v>0.28999999999999998</v>
      </c>
      <c r="AO604" s="11">
        <v>0.37</v>
      </c>
      <c r="AP604" s="11">
        <v>0.44</v>
      </c>
      <c r="AQ604" s="11">
        <v>0.37</v>
      </c>
      <c r="AR604" s="11">
        <v>0.35</v>
      </c>
      <c r="AS604" s="11">
        <v>0.38</v>
      </c>
      <c r="AT604" s="11">
        <v>0.36</v>
      </c>
      <c r="AU604" s="11">
        <v>0.32</v>
      </c>
      <c r="AV604" s="11">
        <v>0.38</v>
      </c>
      <c r="AW604" s="11">
        <v>0.36</v>
      </c>
      <c r="AX604" s="11">
        <v>0.35</v>
      </c>
      <c r="AY604" s="11">
        <v>0.37</v>
      </c>
    </row>
    <row r="605" spans="1:51">
      <c r="A605" s="3"/>
      <c r="B605" t="s">
        <v>246</v>
      </c>
      <c r="C605" s="4">
        <v>801</v>
      </c>
      <c r="D605" s="4">
        <v>542</v>
      </c>
      <c r="E605" s="4">
        <v>220</v>
      </c>
      <c r="F605" s="4">
        <v>25</v>
      </c>
      <c r="G605" s="4">
        <v>15</v>
      </c>
      <c r="H605" s="4">
        <v>319</v>
      </c>
      <c r="I605" s="4">
        <v>482</v>
      </c>
      <c r="J605" s="4">
        <v>360</v>
      </c>
      <c r="K605" s="4">
        <v>442</v>
      </c>
      <c r="L605" s="4">
        <v>72</v>
      </c>
      <c r="M605" s="4">
        <v>23</v>
      </c>
      <c r="N605" s="4">
        <v>39</v>
      </c>
      <c r="O605" s="4">
        <v>242</v>
      </c>
      <c r="P605" s="4">
        <v>559</v>
      </c>
      <c r="Q605" s="4">
        <v>297</v>
      </c>
      <c r="R605" s="4">
        <v>504</v>
      </c>
      <c r="S605" s="4">
        <v>366</v>
      </c>
      <c r="T605" s="4">
        <v>424</v>
      </c>
      <c r="U605" s="4">
        <v>50</v>
      </c>
      <c r="V605" s="4">
        <v>60</v>
      </c>
      <c r="W605" s="4">
        <v>267</v>
      </c>
      <c r="X605" s="4">
        <v>423</v>
      </c>
      <c r="Y605" s="4">
        <v>186</v>
      </c>
      <c r="Z605" s="4">
        <v>157</v>
      </c>
      <c r="AA605" s="4">
        <v>94</v>
      </c>
      <c r="AB605" s="4">
        <v>172</v>
      </c>
      <c r="AC605" s="4">
        <v>609</v>
      </c>
      <c r="AD605" s="4">
        <v>32</v>
      </c>
      <c r="AE605" s="4">
        <v>67</v>
      </c>
      <c r="AF605" s="4">
        <v>20</v>
      </c>
      <c r="AG605" s="4">
        <v>149</v>
      </c>
      <c r="AH605" s="4">
        <v>343</v>
      </c>
      <c r="AI605" s="4">
        <v>270</v>
      </c>
      <c r="AJ605" s="4">
        <v>279</v>
      </c>
      <c r="AK605" s="4">
        <v>476</v>
      </c>
      <c r="AL605" s="4">
        <v>185</v>
      </c>
      <c r="AM605" s="4">
        <v>25</v>
      </c>
      <c r="AN605" s="4">
        <v>4</v>
      </c>
      <c r="AO605" s="4">
        <v>503</v>
      </c>
      <c r="AP605" s="4">
        <v>9</v>
      </c>
      <c r="AQ605" s="4">
        <v>431</v>
      </c>
      <c r="AR605" s="4">
        <v>295</v>
      </c>
      <c r="AS605" s="4">
        <v>46</v>
      </c>
      <c r="AT605" s="4">
        <v>707</v>
      </c>
      <c r="AU605" s="4">
        <v>291</v>
      </c>
      <c r="AV605" s="4">
        <v>511</v>
      </c>
      <c r="AW605" s="4">
        <v>365</v>
      </c>
      <c r="AX605" s="4">
        <v>118</v>
      </c>
      <c r="AY605" s="4">
        <v>196</v>
      </c>
    </row>
    <row r="606" spans="1:51">
      <c r="A606" s="3"/>
      <c r="C606" s="11">
        <v>0.24</v>
      </c>
      <c r="D606" s="11">
        <v>0.25</v>
      </c>
      <c r="E606" s="11">
        <v>0.28000000000000003</v>
      </c>
      <c r="F606" s="11">
        <v>0.13</v>
      </c>
      <c r="G606" s="11">
        <v>0.11</v>
      </c>
      <c r="H606" s="11">
        <v>0.2</v>
      </c>
      <c r="I606" s="11">
        <v>0.27</v>
      </c>
      <c r="J606" s="11">
        <v>0.27</v>
      </c>
      <c r="K606" s="11">
        <v>0.23</v>
      </c>
      <c r="L606" s="11">
        <v>0.22</v>
      </c>
      <c r="M606" s="11">
        <v>0.27</v>
      </c>
      <c r="N606" s="11">
        <v>0.22</v>
      </c>
      <c r="O606" s="11">
        <v>0.31</v>
      </c>
      <c r="P606" s="11">
        <v>0.22</v>
      </c>
      <c r="Q606" s="11">
        <v>0.25</v>
      </c>
      <c r="R606" s="11">
        <v>0.24</v>
      </c>
      <c r="S606" s="11">
        <v>0.22</v>
      </c>
      <c r="T606" s="11">
        <v>0.26</v>
      </c>
      <c r="U606" s="11">
        <v>0.13</v>
      </c>
      <c r="V606" s="11">
        <v>0.15</v>
      </c>
      <c r="W606" s="11">
        <v>0.23</v>
      </c>
      <c r="X606" s="11">
        <v>0.3</v>
      </c>
      <c r="Y606" s="11">
        <v>0.26</v>
      </c>
      <c r="Z606" s="11">
        <v>0.26</v>
      </c>
      <c r="AA606" s="11">
        <v>0.27</v>
      </c>
      <c r="AB606" s="11">
        <v>0.22</v>
      </c>
      <c r="AC606" s="11">
        <v>0.25</v>
      </c>
      <c r="AD606" s="11">
        <v>0.19</v>
      </c>
      <c r="AE606" s="11">
        <v>0.21</v>
      </c>
      <c r="AF606" s="11">
        <v>0.2</v>
      </c>
      <c r="AG606" s="11">
        <v>0.17</v>
      </c>
      <c r="AH606" s="11">
        <v>0.23</v>
      </c>
      <c r="AI606" s="11">
        <v>0.34</v>
      </c>
      <c r="AJ606" s="11">
        <v>0.26</v>
      </c>
      <c r="AK606" s="11">
        <v>0.23</v>
      </c>
      <c r="AL606" s="11">
        <v>0.24</v>
      </c>
      <c r="AM606" s="11">
        <v>0.18</v>
      </c>
      <c r="AN606" s="11">
        <v>0.23</v>
      </c>
      <c r="AO606" s="11">
        <v>0.24</v>
      </c>
      <c r="AP606" s="11">
        <v>0.26</v>
      </c>
      <c r="AQ606" s="11">
        <v>0.24</v>
      </c>
      <c r="AR606" s="11">
        <v>0.24</v>
      </c>
      <c r="AS606" s="11">
        <v>0.23</v>
      </c>
      <c r="AT606" s="11">
        <v>0.24</v>
      </c>
      <c r="AU606" s="11">
        <v>0.25</v>
      </c>
      <c r="AV606" s="11">
        <v>0.24</v>
      </c>
      <c r="AW606" s="11">
        <v>0.24</v>
      </c>
      <c r="AX606" s="11">
        <v>0.23</v>
      </c>
      <c r="AY606" s="11">
        <v>0.24</v>
      </c>
    </row>
    <row r="607" spans="1:51">
      <c r="A607" s="3"/>
      <c r="B607" t="s">
        <v>247</v>
      </c>
      <c r="C607" s="4">
        <v>504</v>
      </c>
      <c r="D607" s="4">
        <v>325</v>
      </c>
      <c r="E607" s="4">
        <v>158</v>
      </c>
      <c r="F607" s="4">
        <v>10</v>
      </c>
      <c r="G607" s="4">
        <v>10</v>
      </c>
      <c r="H607" s="4">
        <v>198</v>
      </c>
      <c r="I607" s="4">
        <v>306</v>
      </c>
      <c r="J607" s="4">
        <v>202</v>
      </c>
      <c r="K607" s="4">
        <v>308</v>
      </c>
      <c r="L607" s="4">
        <v>32</v>
      </c>
      <c r="M607" s="4">
        <v>10</v>
      </c>
      <c r="N607" s="4">
        <v>21</v>
      </c>
      <c r="O607" s="4">
        <v>142</v>
      </c>
      <c r="P607" s="4">
        <v>362</v>
      </c>
      <c r="Q607" s="4">
        <v>168</v>
      </c>
      <c r="R607" s="4">
        <v>336</v>
      </c>
      <c r="S607" s="4">
        <v>230</v>
      </c>
      <c r="T607" s="4">
        <v>266</v>
      </c>
      <c r="U607" s="4">
        <v>30</v>
      </c>
      <c r="V607" s="4">
        <v>47</v>
      </c>
      <c r="W607" s="4">
        <v>212</v>
      </c>
      <c r="X607" s="4">
        <v>214</v>
      </c>
      <c r="Y607" s="4">
        <v>113</v>
      </c>
      <c r="Z607" s="4">
        <v>100</v>
      </c>
      <c r="AA607" s="4">
        <v>50</v>
      </c>
      <c r="AB607" s="4">
        <v>110</v>
      </c>
      <c r="AC607" s="4">
        <v>373</v>
      </c>
      <c r="AD607" s="4">
        <v>11</v>
      </c>
      <c r="AE607" s="4">
        <v>51</v>
      </c>
      <c r="AF607" s="4">
        <v>17</v>
      </c>
      <c r="AG607" s="4">
        <v>118</v>
      </c>
      <c r="AH607" s="4">
        <v>247</v>
      </c>
      <c r="AI607" s="4">
        <v>110</v>
      </c>
      <c r="AJ607" s="4">
        <v>149</v>
      </c>
      <c r="AK607" s="4">
        <v>324</v>
      </c>
      <c r="AL607" s="4">
        <v>141</v>
      </c>
      <c r="AM607" s="4">
        <v>1</v>
      </c>
      <c r="AN607" s="4">
        <v>1</v>
      </c>
      <c r="AO607" s="4">
        <v>301</v>
      </c>
      <c r="AP607" s="4">
        <v>4</v>
      </c>
      <c r="AQ607" s="4">
        <v>270</v>
      </c>
      <c r="AR607" s="4">
        <v>177</v>
      </c>
      <c r="AS607" s="4">
        <v>27</v>
      </c>
      <c r="AT607" s="4">
        <v>438</v>
      </c>
      <c r="AU607" s="4">
        <v>257</v>
      </c>
      <c r="AV607" s="4">
        <v>247</v>
      </c>
      <c r="AW607" s="4">
        <v>222</v>
      </c>
      <c r="AX607" s="4">
        <v>69</v>
      </c>
      <c r="AY607" s="4">
        <v>132</v>
      </c>
    </row>
    <row r="608" spans="1:51">
      <c r="A608" s="3"/>
      <c r="C608" s="11">
        <v>0.15</v>
      </c>
      <c r="D608" s="11">
        <v>0.15</v>
      </c>
      <c r="E608" s="11">
        <v>0.2</v>
      </c>
      <c r="F608" s="11">
        <v>0.05</v>
      </c>
      <c r="G608" s="11">
        <v>7.0000000000000007E-2</v>
      </c>
      <c r="H608" s="11">
        <v>0.13</v>
      </c>
      <c r="I608" s="11">
        <v>0.17</v>
      </c>
      <c r="J608" s="11">
        <v>0.15</v>
      </c>
      <c r="K608" s="11">
        <v>0.16</v>
      </c>
      <c r="L608" s="11">
        <v>0.1</v>
      </c>
      <c r="M608" s="11">
        <v>0.12</v>
      </c>
      <c r="N608" s="11">
        <v>0.12</v>
      </c>
      <c r="O608" s="11">
        <v>0.18</v>
      </c>
      <c r="P608" s="11">
        <v>0.14000000000000001</v>
      </c>
      <c r="Q608" s="11">
        <v>0.14000000000000001</v>
      </c>
      <c r="R608" s="11">
        <v>0.16</v>
      </c>
      <c r="S608" s="11">
        <v>0.14000000000000001</v>
      </c>
      <c r="T608" s="11">
        <v>0.16</v>
      </c>
      <c r="U608" s="11">
        <v>0.08</v>
      </c>
      <c r="V608" s="11">
        <v>0.12</v>
      </c>
      <c r="W608" s="11">
        <v>0.18</v>
      </c>
      <c r="X608" s="11">
        <v>0.15</v>
      </c>
      <c r="Y608" s="11">
        <v>0.16</v>
      </c>
      <c r="Z608" s="11">
        <v>0.16</v>
      </c>
      <c r="AA608" s="11">
        <v>0.14000000000000001</v>
      </c>
      <c r="AB608" s="11">
        <v>0.14000000000000001</v>
      </c>
      <c r="AC608" s="11">
        <v>0.15</v>
      </c>
      <c r="AD608" s="11">
        <v>7.0000000000000007E-2</v>
      </c>
      <c r="AE608" s="11">
        <v>0.16</v>
      </c>
      <c r="AF608" s="11">
        <v>0.16</v>
      </c>
      <c r="AG608" s="11">
        <v>0.13</v>
      </c>
      <c r="AH608" s="11">
        <v>0.16</v>
      </c>
      <c r="AI608" s="11">
        <v>0.14000000000000001</v>
      </c>
      <c r="AJ608" s="11">
        <v>0.14000000000000001</v>
      </c>
      <c r="AK608" s="11">
        <v>0.16</v>
      </c>
      <c r="AL608" s="11">
        <v>0.18</v>
      </c>
      <c r="AM608" s="11">
        <v>0.01</v>
      </c>
      <c r="AN608" s="11">
        <v>0.05</v>
      </c>
      <c r="AO608" s="11">
        <v>0.15</v>
      </c>
      <c r="AP608" s="11">
        <v>0.11</v>
      </c>
      <c r="AQ608" s="11">
        <v>0.15</v>
      </c>
      <c r="AR608" s="11">
        <v>0.15</v>
      </c>
      <c r="AS608" s="11">
        <v>0.13</v>
      </c>
      <c r="AT608" s="11">
        <v>0.15</v>
      </c>
      <c r="AU608" s="11">
        <v>0.22</v>
      </c>
      <c r="AV608" s="11">
        <v>0.11</v>
      </c>
      <c r="AW608" s="11">
        <v>0.14000000000000001</v>
      </c>
      <c r="AX608" s="11">
        <v>0.14000000000000001</v>
      </c>
      <c r="AY608" s="11">
        <v>0.16</v>
      </c>
    </row>
    <row r="609" spans="1:51">
      <c r="A609" s="3"/>
      <c r="B609" t="s">
        <v>248</v>
      </c>
      <c r="C609" s="4">
        <v>246</v>
      </c>
      <c r="D609" s="4">
        <v>166</v>
      </c>
      <c r="E609" s="4">
        <v>75</v>
      </c>
      <c r="F609" s="4" t="s">
        <v>14</v>
      </c>
      <c r="G609" s="4">
        <v>5</v>
      </c>
      <c r="H609" s="4">
        <v>106</v>
      </c>
      <c r="I609" s="4">
        <v>140</v>
      </c>
      <c r="J609" s="4">
        <v>98</v>
      </c>
      <c r="K609" s="4">
        <v>152</v>
      </c>
      <c r="L609" s="4">
        <v>18</v>
      </c>
      <c r="M609" s="4">
        <v>8</v>
      </c>
      <c r="N609" s="4">
        <v>10</v>
      </c>
      <c r="O609" s="4">
        <v>89</v>
      </c>
      <c r="P609" s="4">
        <v>157</v>
      </c>
      <c r="Q609" s="4">
        <v>83</v>
      </c>
      <c r="R609" s="4">
        <v>163</v>
      </c>
      <c r="S609" s="4">
        <v>103</v>
      </c>
      <c r="T609" s="4">
        <v>138</v>
      </c>
      <c r="U609" s="4">
        <v>10</v>
      </c>
      <c r="V609" s="4">
        <v>13</v>
      </c>
      <c r="W609" s="4">
        <v>110</v>
      </c>
      <c r="X609" s="4">
        <v>114</v>
      </c>
      <c r="Y609" s="4">
        <v>52</v>
      </c>
      <c r="Z609" s="4">
        <v>44</v>
      </c>
      <c r="AA609" s="4">
        <v>31</v>
      </c>
      <c r="AB609" s="4">
        <v>56</v>
      </c>
      <c r="AC609" s="4">
        <v>183</v>
      </c>
      <c r="AD609" s="4">
        <v>9</v>
      </c>
      <c r="AE609" s="4">
        <v>18</v>
      </c>
      <c r="AF609" s="4">
        <v>11</v>
      </c>
      <c r="AG609" s="4">
        <v>40</v>
      </c>
      <c r="AH609" s="4">
        <v>127</v>
      </c>
      <c r="AI609" s="4">
        <v>60</v>
      </c>
      <c r="AJ609" s="4">
        <v>90</v>
      </c>
      <c r="AK609" s="4">
        <v>131</v>
      </c>
      <c r="AL609" s="4">
        <v>60</v>
      </c>
      <c r="AM609" s="4">
        <v>4</v>
      </c>
      <c r="AN609" s="4">
        <v>4</v>
      </c>
      <c r="AO609" s="4">
        <v>142</v>
      </c>
      <c r="AP609" s="4">
        <v>3</v>
      </c>
      <c r="AQ609" s="4">
        <v>127</v>
      </c>
      <c r="AR609" s="4">
        <v>85</v>
      </c>
      <c r="AS609" s="4">
        <v>23</v>
      </c>
      <c r="AT609" s="4">
        <v>189</v>
      </c>
      <c r="AU609" s="4">
        <v>141</v>
      </c>
      <c r="AV609" s="4">
        <v>106</v>
      </c>
      <c r="AW609" s="4">
        <v>120</v>
      </c>
      <c r="AX609" s="4">
        <v>29</v>
      </c>
      <c r="AY609" s="4">
        <v>56</v>
      </c>
    </row>
    <row r="610" spans="1:51">
      <c r="A610" s="3"/>
      <c r="C610" s="11">
        <v>7.0000000000000007E-2</v>
      </c>
      <c r="D610" s="11">
        <v>0.08</v>
      </c>
      <c r="E610" s="11">
        <v>0.1</v>
      </c>
      <c r="F610" s="4" t="s">
        <v>14</v>
      </c>
      <c r="G610" s="11">
        <v>0.03</v>
      </c>
      <c r="H610" s="11">
        <v>7.0000000000000007E-2</v>
      </c>
      <c r="I610" s="11">
        <v>0.08</v>
      </c>
      <c r="J610" s="11">
        <v>7.0000000000000007E-2</v>
      </c>
      <c r="K610" s="11">
        <v>0.08</v>
      </c>
      <c r="L610" s="11">
        <v>0.06</v>
      </c>
      <c r="M610" s="11">
        <v>0.09</v>
      </c>
      <c r="N610" s="11">
        <v>0.06</v>
      </c>
      <c r="O610" s="11">
        <v>0.11</v>
      </c>
      <c r="P610" s="11">
        <v>0.06</v>
      </c>
      <c r="Q610" s="11">
        <v>7.0000000000000007E-2</v>
      </c>
      <c r="R610" s="11">
        <v>0.08</v>
      </c>
      <c r="S610" s="11">
        <v>0.06</v>
      </c>
      <c r="T610" s="11">
        <v>0.08</v>
      </c>
      <c r="U610" s="11">
        <v>0.03</v>
      </c>
      <c r="V610" s="11">
        <v>0.03</v>
      </c>
      <c r="W610" s="11">
        <v>0.1</v>
      </c>
      <c r="X610" s="11">
        <v>0.08</v>
      </c>
      <c r="Y610" s="11">
        <v>7.0000000000000007E-2</v>
      </c>
      <c r="Z610" s="11">
        <v>7.0000000000000007E-2</v>
      </c>
      <c r="AA610" s="11">
        <v>0.09</v>
      </c>
      <c r="AB610" s="11">
        <v>7.0000000000000007E-2</v>
      </c>
      <c r="AC610" s="11">
        <v>0.08</v>
      </c>
      <c r="AD610" s="11">
        <v>0.06</v>
      </c>
      <c r="AE610" s="11">
        <v>0.06</v>
      </c>
      <c r="AF610" s="11">
        <v>0.11</v>
      </c>
      <c r="AG610" s="11">
        <v>0.04</v>
      </c>
      <c r="AH610" s="11">
        <v>0.08</v>
      </c>
      <c r="AI610" s="11">
        <v>0.08</v>
      </c>
      <c r="AJ610" s="11">
        <v>0.08</v>
      </c>
      <c r="AK610" s="11">
        <v>0.06</v>
      </c>
      <c r="AL610" s="11">
        <v>0.08</v>
      </c>
      <c r="AM610" s="11">
        <v>0.03</v>
      </c>
      <c r="AN610" s="11">
        <v>0.19</v>
      </c>
      <c r="AO610" s="11">
        <v>7.0000000000000007E-2</v>
      </c>
      <c r="AP610" s="11">
        <v>0.08</v>
      </c>
      <c r="AQ610" s="11">
        <v>7.0000000000000007E-2</v>
      </c>
      <c r="AR610" s="11">
        <v>7.0000000000000007E-2</v>
      </c>
      <c r="AS610" s="11">
        <v>0.12</v>
      </c>
      <c r="AT610" s="11">
        <v>0.06</v>
      </c>
      <c r="AU610" s="11">
        <v>0.12</v>
      </c>
      <c r="AV610" s="11">
        <v>0.05</v>
      </c>
      <c r="AW610" s="11">
        <v>0.08</v>
      </c>
      <c r="AX610" s="11">
        <v>0.06</v>
      </c>
      <c r="AY610" s="11">
        <v>7.0000000000000007E-2</v>
      </c>
    </row>
    <row r="611" spans="1:51">
      <c r="A611" s="3"/>
      <c r="B611" t="s">
        <v>249</v>
      </c>
      <c r="C611" s="4">
        <v>1764</v>
      </c>
      <c r="D611" s="4">
        <v>1156</v>
      </c>
      <c r="E611" s="4">
        <v>336</v>
      </c>
      <c r="F611" s="4">
        <v>161</v>
      </c>
      <c r="G611" s="4">
        <v>111</v>
      </c>
      <c r="H611" s="4">
        <v>934</v>
      </c>
      <c r="I611" s="4">
        <v>830</v>
      </c>
      <c r="J611" s="4">
        <v>658</v>
      </c>
      <c r="K611" s="4">
        <v>1018</v>
      </c>
      <c r="L611" s="4">
        <v>199</v>
      </c>
      <c r="M611" s="4">
        <v>44</v>
      </c>
      <c r="N611" s="4">
        <v>108</v>
      </c>
      <c r="O611" s="4">
        <v>301</v>
      </c>
      <c r="P611" s="4">
        <v>1463</v>
      </c>
      <c r="Q611" s="4">
        <v>636</v>
      </c>
      <c r="R611" s="4">
        <v>1128</v>
      </c>
      <c r="S611" s="4">
        <v>935</v>
      </c>
      <c r="T611" s="4">
        <v>801</v>
      </c>
      <c r="U611" s="4">
        <v>283</v>
      </c>
      <c r="V611" s="4">
        <v>266</v>
      </c>
      <c r="W611" s="4">
        <v>565</v>
      </c>
      <c r="X611" s="4">
        <v>645</v>
      </c>
      <c r="Y611" s="4">
        <v>354</v>
      </c>
      <c r="Z611" s="4">
        <v>314</v>
      </c>
      <c r="AA611" s="4">
        <v>173</v>
      </c>
      <c r="AB611" s="4">
        <v>427</v>
      </c>
      <c r="AC611" s="4">
        <v>1268</v>
      </c>
      <c r="AD611" s="4">
        <v>118</v>
      </c>
      <c r="AE611" s="4">
        <v>189</v>
      </c>
      <c r="AF611" s="4">
        <v>55</v>
      </c>
      <c r="AG611" s="4">
        <v>581</v>
      </c>
      <c r="AH611" s="4">
        <v>807</v>
      </c>
      <c r="AI611" s="4">
        <v>344</v>
      </c>
      <c r="AJ611" s="4">
        <v>564</v>
      </c>
      <c r="AK611" s="4">
        <v>1152</v>
      </c>
      <c r="AL611" s="4">
        <v>398</v>
      </c>
      <c r="AM611" s="4">
        <v>110</v>
      </c>
      <c r="AN611" s="4">
        <v>11</v>
      </c>
      <c r="AO611" s="4">
        <v>1113</v>
      </c>
      <c r="AP611" s="4">
        <v>19</v>
      </c>
      <c r="AQ611" s="4">
        <v>992</v>
      </c>
      <c r="AR611" s="4">
        <v>659</v>
      </c>
      <c r="AS611" s="4">
        <v>102</v>
      </c>
      <c r="AT611" s="4">
        <v>1585</v>
      </c>
      <c r="AU611" s="4">
        <v>470</v>
      </c>
      <c r="AV611" s="4">
        <v>1294</v>
      </c>
      <c r="AW611" s="4">
        <v>840</v>
      </c>
      <c r="AX611" s="4">
        <v>286</v>
      </c>
      <c r="AY611" s="4">
        <v>434</v>
      </c>
    </row>
    <row r="612" spans="1:51">
      <c r="A612" s="3"/>
      <c r="C612" s="11">
        <v>0.53</v>
      </c>
      <c r="D612" s="11">
        <v>0.53</v>
      </c>
      <c r="E612" s="11">
        <v>0.43</v>
      </c>
      <c r="F612" s="11">
        <v>0.82</v>
      </c>
      <c r="G612" s="11">
        <v>0.79</v>
      </c>
      <c r="H612" s="11">
        <v>0.6</v>
      </c>
      <c r="I612" s="11">
        <v>0.47</v>
      </c>
      <c r="J612" s="11">
        <v>0.5</v>
      </c>
      <c r="K612" s="11">
        <v>0.53</v>
      </c>
      <c r="L612" s="11">
        <v>0.62</v>
      </c>
      <c r="M612" s="11">
        <v>0.52</v>
      </c>
      <c r="N612" s="11">
        <v>0.61</v>
      </c>
      <c r="O612" s="11">
        <v>0.39</v>
      </c>
      <c r="P612" s="11">
        <v>0.57999999999999996</v>
      </c>
      <c r="Q612" s="11">
        <v>0.54</v>
      </c>
      <c r="R612" s="11">
        <v>0.53</v>
      </c>
      <c r="S612" s="11">
        <v>0.56999999999999995</v>
      </c>
      <c r="T612" s="11">
        <v>0.49</v>
      </c>
      <c r="U612" s="11">
        <v>0.76</v>
      </c>
      <c r="V612" s="11">
        <v>0.69</v>
      </c>
      <c r="W612" s="11">
        <v>0.49</v>
      </c>
      <c r="X612" s="11">
        <v>0.46</v>
      </c>
      <c r="Y612" s="11">
        <v>0.5</v>
      </c>
      <c r="Z612" s="11">
        <v>0.51</v>
      </c>
      <c r="AA612" s="11">
        <v>0.5</v>
      </c>
      <c r="AB612" s="11">
        <v>0.56000000000000005</v>
      </c>
      <c r="AC612" s="11">
        <v>0.52</v>
      </c>
      <c r="AD612" s="11">
        <v>0.69</v>
      </c>
      <c r="AE612" s="11">
        <v>0.57999999999999996</v>
      </c>
      <c r="AF612" s="11">
        <v>0.53</v>
      </c>
      <c r="AG612" s="11">
        <v>0.65</v>
      </c>
      <c r="AH612" s="11">
        <v>0.53</v>
      </c>
      <c r="AI612" s="11">
        <v>0.44</v>
      </c>
      <c r="AJ612" s="11">
        <v>0.52</v>
      </c>
      <c r="AK612" s="11">
        <v>0.55000000000000004</v>
      </c>
      <c r="AL612" s="11">
        <v>0.51</v>
      </c>
      <c r="AM612" s="11">
        <v>0.79</v>
      </c>
      <c r="AN612" s="11">
        <v>0.54</v>
      </c>
      <c r="AO612" s="11">
        <v>0.54</v>
      </c>
      <c r="AP612" s="11">
        <v>0.56000000000000005</v>
      </c>
      <c r="AQ612" s="11">
        <v>0.55000000000000004</v>
      </c>
      <c r="AR612" s="11">
        <v>0.54</v>
      </c>
      <c r="AS612" s="11">
        <v>0.51</v>
      </c>
      <c r="AT612" s="11">
        <v>0.54</v>
      </c>
      <c r="AU612" s="11">
        <v>0.41</v>
      </c>
      <c r="AV612" s="11">
        <v>0.6</v>
      </c>
      <c r="AW612" s="11">
        <v>0.54</v>
      </c>
      <c r="AX612" s="11">
        <v>0.56999999999999995</v>
      </c>
      <c r="AY612" s="11">
        <v>0.53</v>
      </c>
    </row>
    <row r="613" spans="1:51">
      <c r="A613" s="3"/>
      <c r="B613" t="s">
        <v>250</v>
      </c>
      <c r="C613" s="4">
        <v>750</v>
      </c>
      <c r="D613" s="4">
        <v>491</v>
      </c>
      <c r="E613" s="4">
        <v>233</v>
      </c>
      <c r="F613" s="4">
        <v>10</v>
      </c>
      <c r="G613" s="4">
        <v>15</v>
      </c>
      <c r="H613" s="4">
        <v>305</v>
      </c>
      <c r="I613" s="4">
        <v>445</v>
      </c>
      <c r="J613" s="4">
        <v>301</v>
      </c>
      <c r="K613" s="4">
        <v>460</v>
      </c>
      <c r="L613" s="4">
        <v>50</v>
      </c>
      <c r="M613" s="4">
        <v>18</v>
      </c>
      <c r="N613" s="4">
        <v>31</v>
      </c>
      <c r="O613" s="4">
        <v>231</v>
      </c>
      <c r="P613" s="4">
        <v>519</v>
      </c>
      <c r="Q613" s="4">
        <v>250</v>
      </c>
      <c r="R613" s="4">
        <v>500</v>
      </c>
      <c r="S613" s="4">
        <v>333</v>
      </c>
      <c r="T613" s="4">
        <v>404</v>
      </c>
      <c r="U613" s="4">
        <v>40</v>
      </c>
      <c r="V613" s="4">
        <v>60</v>
      </c>
      <c r="W613" s="4">
        <v>322</v>
      </c>
      <c r="X613" s="4">
        <v>328</v>
      </c>
      <c r="Y613" s="4">
        <v>164</v>
      </c>
      <c r="Z613" s="4">
        <v>144</v>
      </c>
      <c r="AA613" s="4">
        <v>81</v>
      </c>
      <c r="AB613" s="4">
        <v>167</v>
      </c>
      <c r="AC613" s="4">
        <v>556</v>
      </c>
      <c r="AD613" s="4">
        <v>21</v>
      </c>
      <c r="AE613" s="4">
        <v>69</v>
      </c>
      <c r="AF613" s="4">
        <v>28</v>
      </c>
      <c r="AG613" s="4">
        <v>158</v>
      </c>
      <c r="AH613" s="4">
        <v>375</v>
      </c>
      <c r="AI613" s="4">
        <v>170</v>
      </c>
      <c r="AJ613" s="4">
        <v>238</v>
      </c>
      <c r="AK613" s="4">
        <v>456</v>
      </c>
      <c r="AL613" s="4">
        <v>201</v>
      </c>
      <c r="AM613" s="4">
        <v>5</v>
      </c>
      <c r="AN613" s="4">
        <v>5</v>
      </c>
      <c r="AO613" s="4">
        <v>443</v>
      </c>
      <c r="AP613" s="4">
        <v>6</v>
      </c>
      <c r="AQ613" s="4">
        <v>397</v>
      </c>
      <c r="AR613" s="4">
        <v>262</v>
      </c>
      <c r="AS613" s="4">
        <v>50</v>
      </c>
      <c r="AT613" s="4">
        <v>627</v>
      </c>
      <c r="AU613" s="4">
        <v>398</v>
      </c>
      <c r="AV613" s="4">
        <v>352</v>
      </c>
      <c r="AW613" s="4">
        <v>343</v>
      </c>
      <c r="AX613" s="4">
        <v>98</v>
      </c>
      <c r="AY613" s="4">
        <v>188</v>
      </c>
    </row>
    <row r="614" spans="1:51">
      <c r="A614" s="3"/>
      <c r="C614" s="11">
        <v>0.23</v>
      </c>
      <c r="D614" s="11">
        <v>0.22</v>
      </c>
      <c r="E614" s="11">
        <v>0.3</v>
      </c>
      <c r="F614" s="11">
        <v>0.05</v>
      </c>
      <c r="G614" s="11">
        <v>0.1</v>
      </c>
      <c r="H614" s="11">
        <v>0.2</v>
      </c>
      <c r="I614" s="11">
        <v>0.25</v>
      </c>
      <c r="J614" s="11">
        <v>0.23</v>
      </c>
      <c r="K614" s="11">
        <v>0.24</v>
      </c>
      <c r="L614" s="11">
        <v>0.16</v>
      </c>
      <c r="M614" s="11">
        <v>0.21</v>
      </c>
      <c r="N614" s="11">
        <v>0.17</v>
      </c>
      <c r="O614" s="11">
        <v>0.3</v>
      </c>
      <c r="P614" s="11">
        <v>0.2</v>
      </c>
      <c r="Q614" s="11">
        <v>0.21</v>
      </c>
      <c r="R614" s="11">
        <v>0.23</v>
      </c>
      <c r="S614" s="11">
        <v>0.2</v>
      </c>
      <c r="T614" s="11">
        <v>0.25</v>
      </c>
      <c r="U614" s="11">
        <v>0.11</v>
      </c>
      <c r="V614" s="11">
        <v>0.15</v>
      </c>
      <c r="W614" s="11">
        <v>0.28000000000000003</v>
      </c>
      <c r="X614" s="11">
        <v>0.24</v>
      </c>
      <c r="Y614" s="11">
        <v>0.23</v>
      </c>
      <c r="Z614" s="11">
        <v>0.23</v>
      </c>
      <c r="AA614" s="11">
        <v>0.23</v>
      </c>
      <c r="AB614" s="11">
        <v>0.22</v>
      </c>
      <c r="AC614" s="11">
        <v>0.23</v>
      </c>
      <c r="AD614" s="11">
        <v>0.12</v>
      </c>
      <c r="AE614" s="11">
        <v>0.21</v>
      </c>
      <c r="AF614" s="11">
        <v>0.27</v>
      </c>
      <c r="AG614" s="11">
        <v>0.18</v>
      </c>
      <c r="AH614" s="11">
        <v>0.25</v>
      </c>
      <c r="AI614" s="11">
        <v>0.22</v>
      </c>
      <c r="AJ614" s="11">
        <v>0.22</v>
      </c>
      <c r="AK614" s="11">
        <v>0.22</v>
      </c>
      <c r="AL614" s="11">
        <v>0.26</v>
      </c>
      <c r="AM614" s="11">
        <v>0.03</v>
      </c>
      <c r="AN614" s="11">
        <v>0.24</v>
      </c>
      <c r="AO614" s="11">
        <v>0.21</v>
      </c>
      <c r="AP614" s="11">
        <v>0.19</v>
      </c>
      <c r="AQ614" s="11">
        <v>0.22</v>
      </c>
      <c r="AR614" s="11">
        <v>0.22</v>
      </c>
      <c r="AS614" s="11">
        <v>0.25</v>
      </c>
      <c r="AT614" s="11">
        <v>0.21</v>
      </c>
      <c r="AU614" s="11">
        <v>0.34</v>
      </c>
      <c r="AV614" s="11">
        <v>0.16</v>
      </c>
      <c r="AW614" s="11">
        <v>0.22</v>
      </c>
      <c r="AX614" s="11">
        <v>0.2</v>
      </c>
      <c r="AY614" s="11">
        <v>0.23</v>
      </c>
    </row>
    <row r="615" spans="1:51">
      <c r="A615" s="3"/>
    </row>
    <row r="616" spans="1:51">
      <c r="A616" s="3"/>
    </row>
    <row r="617" spans="1:51">
      <c r="A617" s="2" t="s">
        <v>251</v>
      </c>
    </row>
    <row r="618" spans="1:51">
      <c r="A618" s="3"/>
    </row>
    <row r="619" spans="1:51" s="10" customFormat="1" ht="29.25" customHeight="1">
      <c r="A619" s="9"/>
      <c r="C619" s="7" t="s">
        <v>39</v>
      </c>
      <c r="D619" s="14" t="s">
        <v>15</v>
      </c>
      <c r="E619" s="15"/>
      <c r="F619" s="15"/>
      <c r="G619" s="15"/>
      <c r="H619" s="14" t="s">
        <v>16</v>
      </c>
      <c r="I619" s="15"/>
      <c r="J619" s="14" t="s">
        <v>17</v>
      </c>
      <c r="K619" s="15"/>
      <c r="L619" s="15"/>
      <c r="M619" s="15"/>
      <c r="N619" s="15"/>
      <c r="O619" s="14" t="s">
        <v>40</v>
      </c>
      <c r="P619" s="15"/>
      <c r="Q619" s="14" t="s">
        <v>19</v>
      </c>
      <c r="R619" s="15"/>
      <c r="S619" s="14" t="s">
        <v>41</v>
      </c>
      <c r="T619" s="15"/>
      <c r="U619" s="14" t="s">
        <v>42</v>
      </c>
      <c r="V619" s="15"/>
      <c r="W619" s="15"/>
      <c r="X619" s="15"/>
      <c r="Y619" s="14" t="s">
        <v>22</v>
      </c>
      <c r="Z619" s="15"/>
      <c r="AA619" s="15"/>
      <c r="AB619" s="15"/>
      <c r="AC619" s="15"/>
      <c r="AD619" s="15"/>
      <c r="AE619" s="15"/>
      <c r="AF619" s="15"/>
      <c r="AG619" s="14" t="s">
        <v>23</v>
      </c>
      <c r="AH619" s="15"/>
      <c r="AI619" s="15"/>
      <c r="AJ619" s="14" t="s">
        <v>24</v>
      </c>
      <c r="AK619" s="15"/>
      <c r="AL619" s="14" t="s">
        <v>25</v>
      </c>
      <c r="AM619" s="15"/>
      <c r="AN619" s="15"/>
      <c r="AO619" s="15"/>
      <c r="AP619" s="15"/>
      <c r="AQ619" s="15"/>
      <c r="AR619" s="15"/>
      <c r="AS619" s="14" t="s">
        <v>26</v>
      </c>
      <c r="AT619" s="15"/>
      <c r="AU619" s="14" t="s">
        <v>43</v>
      </c>
      <c r="AV619" s="15"/>
      <c r="AW619" s="14" t="s">
        <v>44</v>
      </c>
      <c r="AX619" s="15"/>
      <c r="AY619" s="15"/>
    </row>
    <row r="620" spans="1:51" s="7" customFormat="1" ht="32.25" customHeight="1">
      <c r="A620" s="6"/>
      <c r="D620" s="8" t="s">
        <v>45</v>
      </c>
      <c r="E620" s="8" t="s">
        <v>46</v>
      </c>
      <c r="F620" s="8" t="s">
        <v>47</v>
      </c>
      <c r="G620" s="8" t="s">
        <v>48</v>
      </c>
      <c r="H620" s="8" t="s">
        <v>49</v>
      </c>
      <c r="I620" s="8" t="s">
        <v>50</v>
      </c>
      <c r="J620" s="8" t="s">
        <v>51</v>
      </c>
      <c r="K620" s="8" t="s">
        <v>52</v>
      </c>
      <c r="L620" s="8" t="s">
        <v>53</v>
      </c>
      <c r="M620" s="8" t="s">
        <v>54</v>
      </c>
      <c r="N620" s="8" t="s">
        <v>55</v>
      </c>
      <c r="O620" s="8" t="s">
        <v>56</v>
      </c>
      <c r="P620" s="8" t="s">
        <v>57</v>
      </c>
      <c r="Q620" s="8" t="s">
        <v>56</v>
      </c>
      <c r="R620" s="8" t="s">
        <v>57</v>
      </c>
      <c r="S620" s="8" t="s">
        <v>56</v>
      </c>
      <c r="T620" s="8" t="s">
        <v>57</v>
      </c>
      <c r="U620" s="8" t="s">
        <v>58</v>
      </c>
      <c r="V620" s="8" t="s">
        <v>59</v>
      </c>
      <c r="W620" s="8" t="s">
        <v>60</v>
      </c>
      <c r="X620" s="8" t="s">
        <v>61</v>
      </c>
      <c r="Y620" s="8" t="s">
        <v>62</v>
      </c>
      <c r="Z620" s="8" t="s">
        <v>63</v>
      </c>
      <c r="AA620" s="8" t="s">
        <v>64</v>
      </c>
      <c r="AB620" s="8" t="s">
        <v>65</v>
      </c>
      <c r="AC620" s="8" t="s">
        <v>66</v>
      </c>
      <c r="AD620" s="8" t="s">
        <v>67</v>
      </c>
      <c r="AE620" s="8" t="s">
        <v>68</v>
      </c>
      <c r="AF620" s="8" t="s">
        <v>69</v>
      </c>
      <c r="AG620" s="8" t="s">
        <v>70</v>
      </c>
      <c r="AH620" s="8" t="s">
        <v>71</v>
      </c>
      <c r="AI620" s="8" t="s">
        <v>72</v>
      </c>
      <c r="AJ620" s="8" t="s">
        <v>73</v>
      </c>
      <c r="AK620" s="8" t="s">
        <v>74</v>
      </c>
      <c r="AL620" s="8" t="s">
        <v>75</v>
      </c>
      <c r="AM620" s="8" t="s">
        <v>76</v>
      </c>
      <c r="AN620" s="8" t="s">
        <v>77</v>
      </c>
      <c r="AO620" s="8" t="s">
        <v>78</v>
      </c>
      <c r="AP620" s="8" t="s">
        <v>79</v>
      </c>
      <c r="AQ620" s="8" t="s">
        <v>80</v>
      </c>
      <c r="AR620" s="8" t="s">
        <v>81</v>
      </c>
      <c r="AS620" s="8" t="s">
        <v>82</v>
      </c>
      <c r="AT620" s="8" t="s">
        <v>57</v>
      </c>
      <c r="AU620" s="8" t="s">
        <v>56</v>
      </c>
      <c r="AV620" s="8" t="s">
        <v>57</v>
      </c>
      <c r="AW620" s="8" t="s">
        <v>83</v>
      </c>
      <c r="AX620" s="8" t="s">
        <v>84</v>
      </c>
      <c r="AY620" s="8" t="s">
        <v>85</v>
      </c>
    </row>
    <row r="621" spans="1:51">
      <c r="A621" s="3" t="s">
        <v>86</v>
      </c>
      <c r="C621" s="4">
        <v>3315</v>
      </c>
      <c r="D621" s="4">
        <v>2189</v>
      </c>
      <c r="E621" s="4">
        <v>790</v>
      </c>
      <c r="F621" s="4">
        <v>196</v>
      </c>
      <c r="G621" s="4">
        <v>140</v>
      </c>
      <c r="H621" s="4">
        <v>1558</v>
      </c>
      <c r="I621" s="4">
        <v>1757</v>
      </c>
      <c r="J621" s="4">
        <v>1318</v>
      </c>
      <c r="K621" s="4">
        <v>1919</v>
      </c>
      <c r="L621" s="4">
        <v>321</v>
      </c>
      <c r="M621" s="4">
        <v>85</v>
      </c>
      <c r="N621" s="4">
        <v>179</v>
      </c>
      <c r="O621" s="4">
        <v>774</v>
      </c>
      <c r="P621" s="4">
        <v>2541</v>
      </c>
      <c r="Q621" s="4">
        <v>1183</v>
      </c>
      <c r="R621" s="4">
        <v>2132</v>
      </c>
      <c r="S621" s="4">
        <v>1635</v>
      </c>
      <c r="T621" s="4">
        <v>1629</v>
      </c>
      <c r="U621" s="4">
        <v>373</v>
      </c>
      <c r="V621" s="4">
        <v>385</v>
      </c>
      <c r="W621" s="4">
        <v>1153</v>
      </c>
      <c r="X621" s="4">
        <v>1397</v>
      </c>
      <c r="Y621" s="4">
        <v>704</v>
      </c>
      <c r="Z621" s="4">
        <v>615</v>
      </c>
      <c r="AA621" s="4">
        <v>348</v>
      </c>
      <c r="AB621" s="4">
        <v>766</v>
      </c>
      <c r="AC621" s="4">
        <v>2433</v>
      </c>
      <c r="AD621" s="4">
        <v>172</v>
      </c>
      <c r="AE621" s="4">
        <v>326</v>
      </c>
      <c r="AF621" s="4">
        <v>103</v>
      </c>
      <c r="AG621" s="4">
        <v>888</v>
      </c>
      <c r="AH621" s="4">
        <v>1525</v>
      </c>
      <c r="AI621" s="4">
        <v>784</v>
      </c>
      <c r="AJ621" s="4">
        <v>1081</v>
      </c>
      <c r="AK621" s="4">
        <v>2084</v>
      </c>
      <c r="AL621" s="4">
        <v>784</v>
      </c>
      <c r="AM621" s="4">
        <v>140</v>
      </c>
      <c r="AN621" s="4">
        <v>20</v>
      </c>
      <c r="AO621" s="4">
        <v>2059</v>
      </c>
      <c r="AP621" s="4">
        <v>33</v>
      </c>
      <c r="AQ621" s="4">
        <v>1819</v>
      </c>
      <c r="AR621" s="4">
        <v>1216</v>
      </c>
      <c r="AS621" s="4">
        <v>198</v>
      </c>
      <c r="AT621" s="4">
        <v>2919</v>
      </c>
      <c r="AU621" s="4">
        <v>1158</v>
      </c>
      <c r="AV621" s="4">
        <v>2157</v>
      </c>
      <c r="AW621" s="4">
        <v>1548</v>
      </c>
      <c r="AX621" s="4">
        <v>502</v>
      </c>
      <c r="AY621" s="4">
        <v>819</v>
      </c>
    </row>
    <row r="622" spans="1:51">
      <c r="A622" s="3"/>
    </row>
    <row r="623" spans="1:51">
      <c r="A623" s="3" t="s">
        <v>252</v>
      </c>
      <c r="B623" t="s">
        <v>244</v>
      </c>
      <c r="C623" s="4">
        <v>702</v>
      </c>
      <c r="D623" s="4">
        <v>447</v>
      </c>
      <c r="E623" s="4">
        <v>130</v>
      </c>
      <c r="F623" s="4">
        <v>69</v>
      </c>
      <c r="G623" s="4">
        <v>56</v>
      </c>
      <c r="H623" s="4">
        <v>388</v>
      </c>
      <c r="I623" s="4">
        <v>314</v>
      </c>
      <c r="J623" s="4">
        <v>272</v>
      </c>
      <c r="K623" s="4">
        <v>386</v>
      </c>
      <c r="L623" s="4">
        <v>84</v>
      </c>
      <c r="M623" s="4">
        <v>17</v>
      </c>
      <c r="N623" s="4">
        <v>47</v>
      </c>
      <c r="O623" s="4">
        <v>89</v>
      </c>
      <c r="P623" s="4">
        <v>613</v>
      </c>
      <c r="Q623" s="4">
        <v>271</v>
      </c>
      <c r="R623" s="4">
        <v>432</v>
      </c>
      <c r="S623" s="4">
        <v>392</v>
      </c>
      <c r="T623" s="4">
        <v>298</v>
      </c>
      <c r="U623" s="4">
        <v>138</v>
      </c>
      <c r="V623" s="4">
        <v>104</v>
      </c>
      <c r="W623" s="4">
        <v>201</v>
      </c>
      <c r="X623" s="4">
        <v>258</v>
      </c>
      <c r="Y623" s="4">
        <v>140</v>
      </c>
      <c r="Z623" s="4">
        <v>115</v>
      </c>
      <c r="AA623" s="4">
        <v>71</v>
      </c>
      <c r="AB623" s="4">
        <v>161</v>
      </c>
      <c r="AC623" s="4">
        <v>487</v>
      </c>
      <c r="AD623" s="4">
        <v>58</v>
      </c>
      <c r="AE623" s="4">
        <v>77</v>
      </c>
      <c r="AF623" s="4">
        <v>21</v>
      </c>
      <c r="AG623" s="4">
        <v>240</v>
      </c>
      <c r="AH623" s="4">
        <v>317</v>
      </c>
      <c r="AI623" s="4">
        <v>131</v>
      </c>
      <c r="AJ623" s="4">
        <v>226</v>
      </c>
      <c r="AK623" s="4">
        <v>458</v>
      </c>
      <c r="AL623" s="4">
        <v>144</v>
      </c>
      <c r="AM623" s="4">
        <v>53</v>
      </c>
      <c r="AN623" s="4">
        <v>5</v>
      </c>
      <c r="AO623" s="4">
        <v>454</v>
      </c>
      <c r="AP623" s="4">
        <v>6</v>
      </c>
      <c r="AQ623" s="4">
        <v>400</v>
      </c>
      <c r="AR623" s="4">
        <v>262</v>
      </c>
      <c r="AS623" s="4">
        <v>29</v>
      </c>
      <c r="AT623" s="4">
        <v>647</v>
      </c>
      <c r="AU623" s="4">
        <v>124</v>
      </c>
      <c r="AV623" s="4">
        <v>578</v>
      </c>
      <c r="AW623" s="4">
        <v>351</v>
      </c>
      <c r="AX623" s="4">
        <v>124</v>
      </c>
      <c r="AY623" s="4">
        <v>159</v>
      </c>
    </row>
    <row r="624" spans="1:51">
      <c r="A624" s="3"/>
      <c r="C624" s="11">
        <v>0.21</v>
      </c>
      <c r="D624" s="11">
        <v>0.2</v>
      </c>
      <c r="E624" s="11">
        <v>0.16</v>
      </c>
      <c r="F624" s="11">
        <v>0.35</v>
      </c>
      <c r="G624" s="11">
        <v>0.4</v>
      </c>
      <c r="H624" s="11">
        <v>0.25</v>
      </c>
      <c r="I624" s="11">
        <v>0.18</v>
      </c>
      <c r="J624" s="11">
        <v>0.21</v>
      </c>
      <c r="K624" s="11">
        <v>0.2</v>
      </c>
      <c r="L624" s="11">
        <v>0.26</v>
      </c>
      <c r="M624" s="11">
        <v>0.2</v>
      </c>
      <c r="N624" s="11">
        <v>0.26</v>
      </c>
      <c r="O624" s="11">
        <v>0.12</v>
      </c>
      <c r="P624" s="11">
        <v>0.24</v>
      </c>
      <c r="Q624" s="11">
        <v>0.23</v>
      </c>
      <c r="R624" s="11">
        <v>0.2</v>
      </c>
      <c r="S624" s="11">
        <v>0.24</v>
      </c>
      <c r="T624" s="11">
        <v>0.18</v>
      </c>
      <c r="U624" s="11">
        <v>0.37</v>
      </c>
      <c r="V624" s="11">
        <v>0.27</v>
      </c>
      <c r="W624" s="11">
        <v>0.17</v>
      </c>
      <c r="X624" s="11">
        <v>0.18</v>
      </c>
      <c r="Y624" s="11">
        <v>0.2</v>
      </c>
      <c r="Z624" s="11">
        <v>0.19</v>
      </c>
      <c r="AA624" s="11">
        <v>0.2</v>
      </c>
      <c r="AB624" s="11">
        <v>0.21</v>
      </c>
      <c r="AC624" s="11">
        <v>0.2</v>
      </c>
      <c r="AD624" s="11">
        <v>0.34</v>
      </c>
      <c r="AE624" s="11">
        <v>0.24</v>
      </c>
      <c r="AF624" s="11">
        <v>0.2</v>
      </c>
      <c r="AG624" s="11">
        <v>0.27</v>
      </c>
      <c r="AH624" s="11">
        <v>0.21</v>
      </c>
      <c r="AI624" s="11">
        <v>0.17</v>
      </c>
      <c r="AJ624" s="11">
        <v>0.21</v>
      </c>
      <c r="AK624" s="11">
        <v>0.22</v>
      </c>
      <c r="AL624" s="11">
        <v>0.18</v>
      </c>
      <c r="AM624" s="11">
        <v>0.38</v>
      </c>
      <c r="AN624" s="11">
        <v>0.25</v>
      </c>
      <c r="AO624" s="11">
        <v>0.22</v>
      </c>
      <c r="AP624" s="11">
        <v>0.17</v>
      </c>
      <c r="AQ624" s="11">
        <v>0.22</v>
      </c>
      <c r="AR624" s="11">
        <v>0.22</v>
      </c>
      <c r="AS624" s="11">
        <v>0.15</v>
      </c>
      <c r="AT624" s="11">
        <v>0.22</v>
      </c>
      <c r="AU624" s="11">
        <v>0.11</v>
      </c>
      <c r="AV624" s="11">
        <v>0.27</v>
      </c>
      <c r="AW624" s="11">
        <v>0.23</v>
      </c>
      <c r="AX624" s="11">
        <v>0.25</v>
      </c>
      <c r="AY624" s="11">
        <v>0.19</v>
      </c>
    </row>
    <row r="625" spans="1:51">
      <c r="A625" s="3"/>
      <c r="B625" t="s">
        <v>245</v>
      </c>
      <c r="C625" s="4">
        <v>1712</v>
      </c>
      <c r="D625" s="4">
        <v>1162</v>
      </c>
      <c r="E625" s="4">
        <v>385</v>
      </c>
      <c r="F625" s="4">
        <v>99</v>
      </c>
      <c r="G625" s="4">
        <v>67</v>
      </c>
      <c r="H625" s="4">
        <v>800</v>
      </c>
      <c r="I625" s="4">
        <v>913</v>
      </c>
      <c r="J625" s="4">
        <v>684</v>
      </c>
      <c r="K625" s="4">
        <v>986</v>
      </c>
      <c r="L625" s="4">
        <v>176</v>
      </c>
      <c r="M625" s="4">
        <v>44</v>
      </c>
      <c r="N625" s="4">
        <v>89</v>
      </c>
      <c r="O625" s="4">
        <v>400</v>
      </c>
      <c r="P625" s="4">
        <v>1313</v>
      </c>
      <c r="Q625" s="4">
        <v>607</v>
      </c>
      <c r="R625" s="4">
        <v>1105</v>
      </c>
      <c r="S625" s="4">
        <v>859</v>
      </c>
      <c r="T625" s="4">
        <v>830</v>
      </c>
      <c r="U625" s="4">
        <v>170</v>
      </c>
      <c r="V625" s="4">
        <v>196</v>
      </c>
      <c r="W625" s="4">
        <v>598</v>
      </c>
      <c r="X625" s="4">
        <v>744</v>
      </c>
      <c r="Y625" s="4">
        <v>381</v>
      </c>
      <c r="Z625" s="4">
        <v>325</v>
      </c>
      <c r="AA625" s="4">
        <v>158</v>
      </c>
      <c r="AB625" s="4">
        <v>407</v>
      </c>
      <c r="AC625" s="4">
        <v>1271</v>
      </c>
      <c r="AD625" s="4">
        <v>88</v>
      </c>
      <c r="AE625" s="4">
        <v>166</v>
      </c>
      <c r="AF625" s="4">
        <v>60</v>
      </c>
      <c r="AG625" s="4">
        <v>442</v>
      </c>
      <c r="AH625" s="4">
        <v>793</v>
      </c>
      <c r="AI625" s="4">
        <v>429</v>
      </c>
      <c r="AJ625" s="4">
        <v>578</v>
      </c>
      <c r="AK625" s="4">
        <v>1068</v>
      </c>
      <c r="AL625" s="4">
        <v>390</v>
      </c>
      <c r="AM625" s="4">
        <v>66</v>
      </c>
      <c r="AN625" s="4">
        <v>8</v>
      </c>
      <c r="AO625" s="4">
        <v>1098</v>
      </c>
      <c r="AP625" s="4">
        <v>16</v>
      </c>
      <c r="AQ625" s="4">
        <v>983</v>
      </c>
      <c r="AR625" s="4">
        <v>596</v>
      </c>
      <c r="AS625" s="4">
        <v>104</v>
      </c>
      <c r="AT625" s="4">
        <v>1521</v>
      </c>
      <c r="AU625" s="4">
        <v>587</v>
      </c>
      <c r="AV625" s="4">
        <v>1125</v>
      </c>
      <c r="AW625" s="4">
        <v>815</v>
      </c>
      <c r="AX625" s="4">
        <v>251</v>
      </c>
      <c r="AY625" s="4">
        <v>430</v>
      </c>
    </row>
    <row r="626" spans="1:51">
      <c r="A626" s="3"/>
      <c r="C626" s="11">
        <v>0.52</v>
      </c>
      <c r="D626" s="11">
        <v>0.53</v>
      </c>
      <c r="E626" s="11">
        <v>0.49</v>
      </c>
      <c r="F626" s="11">
        <v>0.5</v>
      </c>
      <c r="G626" s="11">
        <v>0.48</v>
      </c>
      <c r="H626" s="11">
        <v>0.51</v>
      </c>
      <c r="I626" s="11">
        <v>0.52</v>
      </c>
      <c r="J626" s="11">
        <v>0.52</v>
      </c>
      <c r="K626" s="11">
        <v>0.51</v>
      </c>
      <c r="L626" s="11">
        <v>0.55000000000000004</v>
      </c>
      <c r="M626" s="11">
        <v>0.52</v>
      </c>
      <c r="N626" s="11">
        <v>0.5</v>
      </c>
      <c r="O626" s="11">
        <v>0.52</v>
      </c>
      <c r="P626" s="11">
        <v>0.52</v>
      </c>
      <c r="Q626" s="11">
        <v>0.51</v>
      </c>
      <c r="R626" s="11">
        <v>0.52</v>
      </c>
      <c r="S626" s="11">
        <v>0.53</v>
      </c>
      <c r="T626" s="11">
        <v>0.51</v>
      </c>
      <c r="U626" s="11">
        <v>0.46</v>
      </c>
      <c r="V626" s="11">
        <v>0.51</v>
      </c>
      <c r="W626" s="11">
        <v>0.52</v>
      </c>
      <c r="X626" s="11">
        <v>0.53</v>
      </c>
      <c r="Y626" s="11">
        <v>0.54</v>
      </c>
      <c r="Z626" s="11">
        <v>0.53</v>
      </c>
      <c r="AA626" s="11">
        <v>0.45</v>
      </c>
      <c r="AB626" s="11">
        <v>0.53</v>
      </c>
      <c r="AC626" s="11">
        <v>0.52</v>
      </c>
      <c r="AD626" s="11">
        <v>0.51</v>
      </c>
      <c r="AE626" s="11">
        <v>0.51</v>
      </c>
      <c r="AF626" s="11">
        <v>0.57999999999999996</v>
      </c>
      <c r="AG626" s="11">
        <v>0.5</v>
      </c>
      <c r="AH626" s="11">
        <v>0.52</v>
      </c>
      <c r="AI626" s="11">
        <v>0.55000000000000004</v>
      </c>
      <c r="AJ626" s="11">
        <v>0.54</v>
      </c>
      <c r="AK626" s="11">
        <v>0.51</v>
      </c>
      <c r="AL626" s="11">
        <v>0.5</v>
      </c>
      <c r="AM626" s="11">
        <v>0.47</v>
      </c>
      <c r="AN626" s="11">
        <v>0.43</v>
      </c>
      <c r="AO626" s="11">
        <v>0.53</v>
      </c>
      <c r="AP626" s="11">
        <v>0.49</v>
      </c>
      <c r="AQ626" s="11">
        <v>0.54</v>
      </c>
      <c r="AR626" s="11">
        <v>0.49</v>
      </c>
      <c r="AS626" s="11">
        <v>0.53</v>
      </c>
      <c r="AT626" s="11">
        <v>0.52</v>
      </c>
      <c r="AU626" s="11">
        <v>0.51</v>
      </c>
      <c r="AV626" s="11">
        <v>0.52</v>
      </c>
      <c r="AW626" s="11">
        <v>0.53</v>
      </c>
      <c r="AX626" s="11">
        <v>0.5</v>
      </c>
      <c r="AY626" s="11">
        <v>0.52</v>
      </c>
    </row>
    <row r="627" spans="1:51">
      <c r="A627" s="3"/>
      <c r="B627" t="s">
        <v>246</v>
      </c>
      <c r="C627" s="4">
        <v>543</v>
      </c>
      <c r="D627" s="4">
        <v>347</v>
      </c>
      <c r="E627" s="4">
        <v>162</v>
      </c>
      <c r="F627" s="4">
        <v>27</v>
      </c>
      <c r="G627" s="4">
        <v>8</v>
      </c>
      <c r="H627" s="4">
        <v>224</v>
      </c>
      <c r="I627" s="4">
        <v>319</v>
      </c>
      <c r="J627" s="4">
        <v>233</v>
      </c>
      <c r="K627" s="4">
        <v>312</v>
      </c>
      <c r="L627" s="4">
        <v>39</v>
      </c>
      <c r="M627" s="4">
        <v>18</v>
      </c>
      <c r="N627" s="4">
        <v>25</v>
      </c>
      <c r="O627" s="4">
        <v>168</v>
      </c>
      <c r="P627" s="4">
        <v>376</v>
      </c>
      <c r="Q627" s="4">
        <v>182</v>
      </c>
      <c r="R627" s="4">
        <v>361</v>
      </c>
      <c r="S627" s="4">
        <v>233</v>
      </c>
      <c r="T627" s="4">
        <v>300</v>
      </c>
      <c r="U627" s="4">
        <v>44</v>
      </c>
      <c r="V627" s="4">
        <v>51</v>
      </c>
      <c r="W627" s="4">
        <v>190</v>
      </c>
      <c r="X627" s="4">
        <v>259</v>
      </c>
      <c r="Y627" s="4">
        <v>110</v>
      </c>
      <c r="Z627" s="4">
        <v>108</v>
      </c>
      <c r="AA627" s="4">
        <v>73</v>
      </c>
      <c r="AB627" s="4">
        <v>119</v>
      </c>
      <c r="AC627" s="4">
        <v>410</v>
      </c>
      <c r="AD627" s="4">
        <v>12</v>
      </c>
      <c r="AE627" s="4">
        <v>51</v>
      </c>
      <c r="AF627" s="4">
        <v>14</v>
      </c>
      <c r="AG627" s="4">
        <v>128</v>
      </c>
      <c r="AH627" s="4">
        <v>242</v>
      </c>
      <c r="AI627" s="4">
        <v>143</v>
      </c>
      <c r="AJ627" s="4">
        <v>175</v>
      </c>
      <c r="AK627" s="4">
        <v>331</v>
      </c>
      <c r="AL627" s="4">
        <v>149</v>
      </c>
      <c r="AM627" s="4">
        <v>18</v>
      </c>
      <c r="AN627" s="4">
        <v>3</v>
      </c>
      <c r="AO627" s="4">
        <v>304</v>
      </c>
      <c r="AP627" s="4">
        <v>6</v>
      </c>
      <c r="AQ627" s="4">
        <v>262</v>
      </c>
      <c r="AR627" s="4">
        <v>218</v>
      </c>
      <c r="AS627" s="4">
        <v>34</v>
      </c>
      <c r="AT627" s="4">
        <v>463</v>
      </c>
      <c r="AU627" s="4">
        <v>225</v>
      </c>
      <c r="AV627" s="4">
        <v>319</v>
      </c>
      <c r="AW627" s="4">
        <v>224</v>
      </c>
      <c r="AX627" s="4">
        <v>79</v>
      </c>
      <c r="AY627" s="4">
        <v>143</v>
      </c>
    </row>
    <row r="628" spans="1:51">
      <c r="A628" s="3"/>
      <c r="C628" s="11">
        <v>0.16</v>
      </c>
      <c r="D628" s="11">
        <v>0.16</v>
      </c>
      <c r="E628" s="11">
        <v>0.21</v>
      </c>
      <c r="F628" s="11">
        <v>0.14000000000000001</v>
      </c>
      <c r="G628" s="11">
        <v>0.06</v>
      </c>
      <c r="H628" s="11">
        <v>0.14000000000000001</v>
      </c>
      <c r="I628" s="11">
        <v>0.18</v>
      </c>
      <c r="J628" s="11">
        <v>0.18</v>
      </c>
      <c r="K628" s="11">
        <v>0.16</v>
      </c>
      <c r="L628" s="11">
        <v>0.12</v>
      </c>
      <c r="M628" s="11">
        <v>0.21</v>
      </c>
      <c r="N628" s="11">
        <v>0.14000000000000001</v>
      </c>
      <c r="O628" s="11">
        <v>0.22</v>
      </c>
      <c r="P628" s="11">
        <v>0.15</v>
      </c>
      <c r="Q628" s="11">
        <v>0.15</v>
      </c>
      <c r="R628" s="11">
        <v>0.17</v>
      </c>
      <c r="S628" s="11">
        <v>0.14000000000000001</v>
      </c>
      <c r="T628" s="11">
        <v>0.18</v>
      </c>
      <c r="U628" s="11">
        <v>0.12</v>
      </c>
      <c r="V628" s="11">
        <v>0.13</v>
      </c>
      <c r="W628" s="11">
        <v>0.16</v>
      </c>
      <c r="X628" s="11">
        <v>0.19</v>
      </c>
      <c r="Y628" s="11">
        <v>0.16</v>
      </c>
      <c r="Z628" s="11">
        <v>0.18</v>
      </c>
      <c r="AA628" s="11">
        <v>0.21</v>
      </c>
      <c r="AB628" s="11">
        <v>0.16</v>
      </c>
      <c r="AC628" s="11">
        <v>0.17</v>
      </c>
      <c r="AD628" s="11">
        <v>7.0000000000000007E-2</v>
      </c>
      <c r="AE628" s="11">
        <v>0.16</v>
      </c>
      <c r="AF628" s="11">
        <v>0.13</v>
      </c>
      <c r="AG628" s="11">
        <v>0.14000000000000001</v>
      </c>
      <c r="AH628" s="11">
        <v>0.16</v>
      </c>
      <c r="AI628" s="11">
        <v>0.18</v>
      </c>
      <c r="AJ628" s="11">
        <v>0.16</v>
      </c>
      <c r="AK628" s="11">
        <v>0.16</v>
      </c>
      <c r="AL628" s="11">
        <v>0.19</v>
      </c>
      <c r="AM628" s="11">
        <v>0.13</v>
      </c>
      <c r="AN628" s="11">
        <v>0.14000000000000001</v>
      </c>
      <c r="AO628" s="11">
        <v>0.15</v>
      </c>
      <c r="AP628" s="11">
        <v>0.17</v>
      </c>
      <c r="AQ628" s="11">
        <v>0.14000000000000001</v>
      </c>
      <c r="AR628" s="11">
        <v>0.18</v>
      </c>
      <c r="AS628" s="11">
        <v>0.17</v>
      </c>
      <c r="AT628" s="11">
        <v>0.16</v>
      </c>
      <c r="AU628" s="11">
        <v>0.19</v>
      </c>
      <c r="AV628" s="11">
        <v>0.15</v>
      </c>
      <c r="AW628" s="11">
        <v>0.14000000000000001</v>
      </c>
      <c r="AX628" s="11">
        <v>0.16</v>
      </c>
      <c r="AY628" s="11">
        <v>0.17</v>
      </c>
    </row>
    <row r="629" spans="1:51">
      <c r="A629" s="3"/>
      <c r="B629" t="s">
        <v>247</v>
      </c>
      <c r="C629" s="4">
        <v>270</v>
      </c>
      <c r="D629" s="4">
        <v>174</v>
      </c>
      <c r="E629" s="4">
        <v>86</v>
      </c>
      <c r="F629" s="4">
        <v>2</v>
      </c>
      <c r="G629" s="4">
        <v>8</v>
      </c>
      <c r="H629" s="4">
        <v>98</v>
      </c>
      <c r="I629" s="4">
        <v>172</v>
      </c>
      <c r="J629" s="4">
        <v>92</v>
      </c>
      <c r="K629" s="4">
        <v>180</v>
      </c>
      <c r="L629" s="4">
        <v>15</v>
      </c>
      <c r="M629" s="4">
        <v>3</v>
      </c>
      <c r="N629" s="4">
        <v>13</v>
      </c>
      <c r="O629" s="4">
        <v>87</v>
      </c>
      <c r="P629" s="4">
        <v>183</v>
      </c>
      <c r="Q629" s="4">
        <v>92</v>
      </c>
      <c r="R629" s="4">
        <v>178</v>
      </c>
      <c r="S629" s="4">
        <v>115</v>
      </c>
      <c r="T629" s="4">
        <v>150</v>
      </c>
      <c r="U629" s="4">
        <v>16</v>
      </c>
      <c r="V629" s="4">
        <v>29</v>
      </c>
      <c r="W629" s="4">
        <v>122</v>
      </c>
      <c r="X629" s="4">
        <v>102</v>
      </c>
      <c r="Y629" s="4">
        <v>59</v>
      </c>
      <c r="Z629" s="4">
        <v>59</v>
      </c>
      <c r="AA629" s="4">
        <v>27</v>
      </c>
      <c r="AB629" s="4">
        <v>54</v>
      </c>
      <c r="AC629" s="4">
        <v>200</v>
      </c>
      <c r="AD629" s="4">
        <v>10</v>
      </c>
      <c r="AE629" s="4">
        <v>26</v>
      </c>
      <c r="AF629" s="4">
        <v>8</v>
      </c>
      <c r="AG629" s="4">
        <v>63</v>
      </c>
      <c r="AH629" s="4">
        <v>126</v>
      </c>
      <c r="AI629" s="4">
        <v>61</v>
      </c>
      <c r="AJ629" s="4">
        <v>65</v>
      </c>
      <c r="AK629" s="4">
        <v>187</v>
      </c>
      <c r="AL629" s="4">
        <v>74</v>
      </c>
      <c r="AM629" s="4" t="s">
        <v>14</v>
      </c>
      <c r="AN629" s="4">
        <v>2</v>
      </c>
      <c r="AO629" s="4">
        <v>162</v>
      </c>
      <c r="AP629" s="4">
        <v>2</v>
      </c>
      <c r="AQ629" s="4">
        <v>141</v>
      </c>
      <c r="AR629" s="4">
        <v>100</v>
      </c>
      <c r="AS629" s="4">
        <v>22</v>
      </c>
      <c r="AT629" s="4">
        <v>223</v>
      </c>
      <c r="AU629" s="4">
        <v>165</v>
      </c>
      <c r="AV629" s="4">
        <v>105</v>
      </c>
      <c r="AW629" s="4">
        <v>114</v>
      </c>
      <c r="AX629" s="4">
        <v>36</v>
      </c>
      <c r="AY629" s="4">
        <v>73</v>
      </c>
    </row>
    <row r="630" spans="1:51">
      <c r="A630" s="3"/>
      <c r="C630" s="11">
        <v>0.08</v>
      </c>
      <c r="D630" s="11">
        <v>0.08</v>
      </c>
      <c r="E630" s="11">
        <v>0.11</v>
      </c>
      <c r="F630" s="11">
        <v>0.01</v>
      </c>
      <c r="G630" s="11">
        <v>0.06</v>
      </c>
      <c r="H630" s="11">
        <v>0.06</v>
      </c>
      <c r="I630" s="11">
        <v>0.1</v>
      </c>
      <c r="J630" s="11">
        <v>7.0000000000000007E-2</v>
      </c>
      <c r="K630" s="11">
        <v>0.09</v>
      </c>
      <c r="L630" s="11">
        <v>0.05</v>
      </c>
      <c r="M630" s="11">
        <v>0.03</v>
      </c>
      <c r="N630" s="11">
        <v>7.0000000000000007E-2</v>
      </c>
      <c r="O630" s="11">
        <v>0.11</v>
      </c>
      <c r="P630" s="11">
        <v>7.0000000000000007E-2</v>
      </c>
      <c r="Q630" s="11">
        <v>0.08</v>
      </c>
      <c r="R630" s="11">
        <v>0.08</v>
      </c>
      <c r="S630" s="11">
        <v>7.0000000000000007E-2</v>
      </c>
      <c r="T630" s="11">
        <v>0.09</v>
      </c>
      <c r="U630" s="11">
        <v>0.04</v>
      </c>
      <c r="V630" s="11">
        <v>0.08</v>
      </c>
      <c r="W630" s="11">
        <v>0.11</v>
      </c>
      <c r="X630" s="11">
        <v>7.0000000000000007E-2</v>
      </c>
      <c r="Y630" s="11">
        <v>0.08</v>
      </c>
      <c r="Z630" s="11">
        <v>0.1</v>
      </c>
      <c r="AA630" s="11">
        <v>0.08</v>
      </c>
      <c r="AB630" s="11">
        <v>7.0000000000000007E-2</v>
      </c>
      <c r="AC630" s="11">
        <v>0.08</v>
      </c>
      <c r="AD630" s="11">
        <v>0.06</v>
      </c>
      <c r="AE630" s="11">
        <v>0.08</v>
      </c>
      <c r="AF630" s="11">
        <v>0.08</v>
      </c>
      <c r="AG630" s="11">
        <v>7.0000000000000007E-2</v>
      </c>
      <c r="AH630" s="11">
        <v>0.08</v>
      </c>
      <c r="AI630" s="11">
        <v>0.08</v>
      </c>
      <c r="AJ630" s="11">
        <v>0.06</v>
      </c>
      <c r="AK630" s="11">
        <v>0.09</v>
      </c>
      <c r="AL630" s="11">
        <v>0.09</v>
      </c>
      <c r="AM630" s="4" t="s">
        <v>14</v>
      </c>
      <c r="AN630" s="11">
        <v>0.1</v>
      </c>
      <c r="AO630" s="11">
        <v>0.08</v>
      </c>
      <c r="AP630" s="11">
        <v>0.06</v>
      </c>
      <c r="AQ630" s="11">
        <v>0.08</v>
      </c>
      <c r="AR630" s="11">
        <v>0.08</v>
      </c>
      <c r="AS630" s="11">
        <v>0.11</v>
      </c>
      <c r="AT630" s="11">
        <v>0.08</v>
      </c>
      <c r="AU630" s="11">
        <v>0.14000000000000001</v>
      </c>
      <c r="AV630" s="11">
        <v>0.05</v>
      </c>
      <c r="AW630" s="11">
        <v>7.0000000000000007E-2</v>
      </c>
      <c r="AX630" s="11">
        <v>7.0000000000000007E-2</v>
      </c>
      <c r="AY630" s="11">
        <v>0.09</v>
      </c>
    </row>
    <row r="631" spans="1:51">
      <c r="A631" s="3"/>
      <c r="B631" t="s">
        <v>248</v>
      </c>
      <c r="C631" s="4">
        <v>87</v>
      </c>
      <c r="D631" s="4">
        <v>59</v>
      </c>
      <c r="E631" s="4">
        <v>26</v>
      </c>
      <c r="F631" s="4" t="s">
        <v>14</v>
      </c>
      <c r="G631" s="4">
        <v>2</v>
      </c>
      <c r="H631" s="4">
        <v>49</v>
      </c>
      <c r="I631" s="4">
        <v>39</v>
      </c>
      <c r="J631" s="4">
        <v>37</v>
      </c>
      <c r="K631" s="4">
        <v>56</v>
      </c>
      <c r="L631" s="4">
        <v>6</v>
      </c>
      <c r="M631" s="4">
        <v>3</v>
      </c>
      <c r="N631" s="4">
        <v>4</v>
      </c>
      <c r="O631" s="4">
        <v>31</v>
      </c>
      <c r="P631" s="4">
        <v>57</v>
      </c>
      <c r="Q631" s="4">
        <v>31</v>
      </c>
      <c r="R631" s="4">
        <v>56</v>
      </c>
      <c r="S631" s="4">
        <v>36</v>
      </c>
      <c r="T631" s="4">
        <v>50</v>
      </c>
      <c r="U631" s="4">
        <v>5</v>
      </c>
      <c r="V631" s="4">
        <v>4</v>
      </c>
      <c r="W631" s="4">
        <v>43</v>
      </c>
      <c r="X631" s="4">
        <v>36</v>
      </c>
      <c r="Y631" s="4">
        <v>14</v>
      </c>
      <c r="Z631" s="4">
        <v>9</v>
      </c>
      <c r="AA631" s="4">
        <v>19</v>
      </c>
      <c r="AB631" s="4">
        <v>24</v>
      </c>
      <c r="AC631" s="4">
        <v>65</v>
      </c>
      <c r="AD631" s="4">
        <v>3</v>
      </c>
      <c r="AE631" s="4">
        <v>6</v>
      </c>
      <c r="AF631" s="4">
        <v>1</v>
      </c>
      <c r="AG631" s="4">
        <v>14</v>
      </c>
      <c r="AH631" s="4">
        <v>47</v>
      </c>
      <c r="AI631" s="4">
        <v>20</v>
      </c>
      <c r="AJ631" s="4">
        <v>37</v>
      </c>
      <c r="AK631" s="4">
        <v>41</v>
      </c>
      <c r="AL631" s="4">
        <v>26</v>
      </c>
      <c r="AM631" s="4">
        <v>3</v>
      </c>
      <c r="AN631" s="4">
        <v>2</v>
      </c>
      <c r="AO631" s="4">
        <v>41</v>
      </c>
      <c r="AP631" s="4">
        <v>3</v>
      </c>
      <c r="AQ631" s="4">
        <v>34</v>
      </c>
      <c r="AR631" s="4">
        <v>41</v>
      </c>
      <c r="AS631" s="4">
        <v>10</v>
      </c>
      <c r="AT631" s="4">
        <v>65</v>
      </c>
      <c r="AU631" s="4">
        <v>57</v>
      </c>
      <c r="AV631" s="4">
        <v>30</v>
      </c>
      <c r="AW631" s="4">
        <v>44</v>
      </c>
      <c r="AX631" s="4">
        <v>12</v>
      </c>
      <c r="AY631" s="4">
        <v>14</v>
      </c>
    </row>
    <row r="632" spans="1:51">
      <c r="A632" s="3"/>
      <c r="C632" s="11">
        <v>0.03</v>
      </c>
      <c r="D632" s="11">
        <v>0.03</v>
      </c>
      <c r="E632" s="11">
        <v>0.03</v>
      </c>
      <c r="F632" s="4" t="s">
        <v>14</v>
      </c>
      <c r="G632" s="11">
        <v>0.01</v>
      </c>
      <c r="H632" s="11">
        <v>0.03</v>
      </c>
      <c r="I632" s="11">
        <v>0.02</v>
      </c>
      <c r="J632" s="11">
        <v>0.03</v>
      </c>
      <c r="K632" s="11">
        <v>0.03</v>
      </c>
      <c r="L632" s="11">
        <v>0.02</v>
      </c>
      <c r="M632" s="11">
        <v>0.03</v>
      </c>
      <c r="N632" s="11">
        <v>0.02</v>
      </c>
      <c r="O632" s="11">
        <v>0.04</v>
      </c>
      <c r="P632" s="11">
        <v>0.02</v>
      </c>
      <c r="Q632" s="11">
        <v>0.03</v>
      </c>
      <c r="R632" s="11">
        <v>0.03</v>
      </c>
      <c r="S632" s="11">
        <v>0.02</v>
      </c>
      <c r="T632" s="11">
        <v>0.03</v>
      </c>
      <c r="U632" s="11">
        <v>0.01</v>
      </c>
      <c r="V632" s="11">
        <v>0.01</v>
      </c>
      <c r="W632" s="11">
        <v>0.04</v>
      </c>
      <c r="X632" s="11">
        <v>0.03</v>
      </c>
      <c r="Y632" s="11">
        <v>0.02</v>
      </c>
      <c r="Z632" s="11">
        <v>0.01</v>
      </c>
      <c r="AA632" s="11">
        <v>0.06</v>
      </c>
      <c r="AB632" s="11">
        <v>0.03</v>
      </c>
      <c r="AC632" s="11">
        <v>0.03</v>
      </c>
      <c r="AD632" s="11">
        <v>0.02</v>
      </c>
      <c r="AE632" s="11">
        <v>0.02</v>
      </c>
      <c r="AF632" s="11">
        <v>0.01</v>
      </c>
      <c r="AG632" s="11">
        <v>0.02</v>
      </c>
      <c r="AH632" s="11">
        <v>0.03</v>
      </c>
      <c r="AI632" s="11">
        <v>0.03</v>
      </c>
      <c r="AJ632" s="11">
        <v>0.03</v>
      </c>
      <c r="AK632" s="11">
        <v>0.02</v>
      </c>
      <c r="AL632" s="11">
        <v>0.03</v>
      </c>
      <c r="AM632" s="11">
        <v>0.02</v>
      </c>
      <c r="AN632" s="11">
        <v>0.09</v>
      </c>
      <c r="AO632" s="11">
        <v>0.02</v>
      </c>
      <c r="AP632" s="11">
        <v>0.1</v>
      </c>
      <c r="AQ632" s="11">
        <v>0.02</v>
      </c>
      <c r="AR632" s="11">
        <v>0.03</v>
      </c>
      <c r="AS632" s="11">
        <v>0.05</v>
      </c>
      <c r="AT632" s="11">
        <v>0.02</v>
      </c>
      <c r="AU632" s="11">
        <v>0.05</v>
      </c>
      <c r="AV632" s="11">
        <v>0.01</v>
      </c>
      <c r="AW632" s="11">
        <v>0.03</v>
      </c>
      <c r="AX632" s="11">
        <v>0.02</v>
      </c>
      <c r="AY632" s="11">
        <v>0.02</v>
      </c>
    </row>
    <row r="633" spans="1:51">
      <c r="A633" s="3"/>
      <c r="B633" t="s">
        <v>249</v>
      </c>
      <c r="C633" s="4">
        <v>2415</v>
      </c>
      <c r="D633" s="4">
        <v>1609</v>
      </c>
      <c r="E633" s="4">
        <v>515</v>
      </c>
      <c r="F633" s="4">
        <v>167</v>
      </c>
      <c r="G633" s="4">
        <v>123</v>
      </c>
      <c r="H633" s="4">
        <v>1187</v>
      </c>
      <c r="I633" s="4">
        <v>1227</v>
      </c>
      <c r="J633" s="4">
        <v>956</v>
      </c>
      <c r="K633" s="4">
        <v>1372</v>
      </c>
      <c r="L633" s="4">
        <v>260</v>
      </c>
      <c r="M633" s="4">
        <v>61</v>
      </c>
      <c r="N633" s="4">
        <v>136</v>
      </c>
      <c r="O633" s="4">
        <v>489</v>
      </c>
      <c r="P633" s="4">
        <v>1926</v>
      </c>
      <c r="Q633" s="4">
        <v>878</v>
      </c>
      <c r="R633" s="4">
        <v>1536</v>
      </c>
      <c r="S633" s="4">
        <v>1251</v>
      </c>
      <c r="T633" s="4">
        <v>1128</v>
      </c>
      <c r="U633" s="4">
        <v>308</v>
      </c>
      <c r="V633" s="4">
        <v>300</v>
      </c>
      <c r="W633" s="4">
        <v>798</v>
      </c>
      <c r="X633" s="4">
        <v>1002</v>
      </c>
      <c r="Y633" s="4">
        <v>522</v>
      </c>
      <c r="Z633" s="4">
        <v>440</v>
      </c>
      <c r="AA633" s="4">
        <v>228</v>
      </c>
      <c r="AB633" s="4">
        <v>568</v>
      </c>
      <c r="AC633" s="4">
        <v>1758</v>
      </c>
      <c r="AD633" s="4">
        <v>146</v>
      </c>
      <c r="AE633" s="4">
        <v>242</v>
      </c>
      <c r="AF633" s="4">
        <v>80</v>
      </c>
      <c r="AG633" s="4">
        <v>682</v>
      </c>
      <c r="AH633" s="4">
        <v>1110</v>
      </c>
      <c r="AI633" s="4">
        <v>560</v>
      </c>
      <c r="AJ633" s="4">
        <v>804</v>
      </c>
      <c r="AK633" s="4">
        <v>1526</v>
      </c>
      <c r="AL633" s="4">
        <v>534</v>
      </c>
      <c r="AM633" s="4">
        <v>119</v>
      </c>
      <c r="AN633" s="4">
        <v>13</v>
      </c>
      <c r="AO633" s="4">
        <v>1552</v>
      </c>
      <c r="AP633" s="4">
        <v>22</v>
      </c>
      <c r="AQ633" s="4">
        <v>1383</v>
      </c>
      <c r="AR633" s="4">
        <v>857</v>
      </c>
      <c r="AS633" s="4">
        <v>133</v>
      </c>
      <c r="AT633" s="4">
        <v>2168</v>
      </c>
      <c r="AU633" s="4">
        <v>712</v>
      </c>
      <c r="AV633" s="4">
        <v>1703</v>
      </c>
      <c r="AW633" s="4">
        <v>1166</v>
      </c>
      <c r="AX633" s="4">
        <v>375</v>
      </c>
      <c r="AY633" s="4">
        <v>588</v>
      </c>
    </row>
    <row r="634" spans="1:51">
      <c r="A634" s="3"/>
      <c r="C634" s="11">
        <v>0.73</v>
      </c>
      <c r="D634" s="11">
        <v>0.74</v>
      </c>
      <c r="E634" s="11">
        <v>0.65</v>
      </c>
      <c r="F634" s="11">
        <v>0.85</v>
      </c>
      <c r="G634" s="11">
        <v>0.87</v>
      </c>
      <c r="H634" s="11">
        <v>0.76</v>
      </c>
      <c r="I634" s="11">
        <v>0.7</v>
      </c>
      <c r="J634" s="11">
        <v>0.73</v>
      </c>
      <c r="K634" s="11">
        <v>0.71</v>
      </c>
      <c r="L634" s="11">
        <v>0.81</v>
      </c>
      <c r="M634" s="11">
        <v>0.72</v>
      </c>
      <c r="N634" s="11">
        <v>0.76</v>
      </c>
      <c r="O634" s="11">
        <v>0.63</v>
      </c>
      <c r="P634" s="11">
        <v>0.76</v>
      </c>
      <c r="Q634" s="11">
        <v>0.74</v>
      </c>
      <c r="R634" s="11">
        <v>0.72</v>
      </c>
      <c r="S634" s="11">
        <v>0.77</v>
      </c>
      <c r="T634" s="11">
        <v>0.69</v>
      </c>
      <c r="U634" s="11">
        <v>0.83</v>
      </c>
      <c r="V634" s="11">
        <v>0.78</v>
      </c>
      <c r="W634" s="11">
        <v>0.69</v>
      </c>
      <c r="X634" s="11">
        <v>0.72</v>
      </c>
      <c r="Y634" s="11">
        <v>0.74</v>
      </c>
      <c r="Z634" s="11">
        <v>0.72</v>
      </c>
      <c r="AA634" s="11">
        <v>0.66</v>
      </c>
      <c r="AB634" s="11">
        <v>0.74</v>
      </c>
      <c r="AC634" s="11">
        <v>0.72</v>
      </c>
      <c r="AD634" s="11">
        <v>0.85</v>
      </c>
      <c r="AE634" s="11">
        <v>0.74</v>
      </c>
      <c r="AF634" s="11">
        <v>0.78</v>
      </c>
      <c r="AG634" s="11">
        <v>0.77</v>
      </c>
      <c r="AH634" s="11">
        <v>0.73</v>
      </c>
      <c r="AI634" s="11">
        <v>0.71</v>
      </c>
      <c r="AJ634" s="11">
        <v>0.74</v>
      </c>
      <c r="AK634" s="11">
        <v>0.73</v>
      </c>
      <c r="AL634" s="11">
        <v>0.68</v>
      </c>
      <c r="AM634" s="11">
        <v>0.85</v>
      </c>
      <c r="AN634" s="11">
        <v>0.68</v>
      </c>
      <c r="AO634" s="11">
        <v>0.75</v>
      </c>
      <c r="AP634" s="11">
        <v>0.66</v>
      </c>
      <c r="AQ634" s="11">
        <v>0.76</v>
      </c>
      <c r="AR634" s="11">
        <v>0.7</v>
      </c>
      <c r="AS634" s="11">
        <v>0.67</v>
      </c>
      <c r="AT634" s="11">
        <v>0.74</v>
      </c>
      <c r="AU634" s="11">
        <v>0.61</v>
      </c>
      <c r="AV634" s="11">
        <v>0.79</v>
      </c>
      <c r="AW634" s="11">
        <v>0.75</v>
      </c>
      <c r="AX634" s="11">
        <v>0.75</v>
      </c>
      <c r="AY634" s="11">
        <v>0.72</v>
      </c>
    </row>
    <row r="635" spans="1:51">
      <c r="A635" s="3"/>
      <c r="B635" t="s">
        <v>250</v>
      </c>
      <c r="C635" s="4">
        <v>357</v>
      </c>
      <c r="D635" s="4">
        <v>233</v>
      </c>
      <c r="E635" s="4">
        <v>112</v>
      </c>
      <c r="F635" s="4">
        <v>2</v>
      </c>
      <c r="G635" s="4">
        <v>10</v>
      </c>
      <c r="H635" s="4">
        <v>146</v>
      </c>
      <c r="I635" s="4">
        <v>211</v>
      </c>
      <c r="J635" s="4">
        <v>129</v>
      </c>
      <c r="K635" s="4">
        <v>235</v>
      </c>
      <c r="L635" s="4">
        <v>21</v>
      </c>
      <c r="M635" s="4">
        <v>6</v>
      </c>
      <c r="N635" s="4">
        <v>17</v>
      </c>
      <c r="O635" s="4">
        <v>117</v>
      </c>
      <c r="P635" s="4">
        <v>240</v>
      </c>
      <c r="Q635" s="4">
        <v>123</v>
      </c>
      <c r="R635" s="4">
        <v>234</v>
      </c>
      <c r="S635" s="4">
        <v>151</v>
      </c>
      <c r="T635" s="4">
        <v>200</v>
      </c>
      <c r="U635" s="4">
        <v>21</v>
      </c>
      <c r="V635" s="4">
        <v>34</v>
      </c>
      <c r="W635" s="4">
        <v>165</v>
      </c>
      <c r="X635" s="4">
        <v>137</v>
      </c>
      <c r="Y635" s="4">
        <v>73</v>
      </c>
      <c r="Z635" s="4">
        <v>67</v>
      </c>
      <c r="AA635" s="4">
        <v>47</v>
      </c>
      <c r="AB635" s="4">
        <v>78</v>
      </c>
      <c r="AC635" s="4">
        <v>265</v>
      </c>
      <c r="AD635" s="4">
        <v>14</v>
      </c>
      <c r="AE635" s="4">
        <v>33</v>
      </c>
      <c r="AF635" s="4">
        <v>9</v>
      </c>
      <c r="AG635" s="4">
        <v>78</v>
      </c>
      <c r="AH635" s="4">
        <v>173</v>
      </c>
      <c r="AI635" s="4">
        <v>82</v>
      </c>
      <c r="AJ635" s="4">
        <v>102</v>
      </c>
      <c r="AK635" s="4">
        <v>227</v>
      </c>
      <c r="AL635" s="4">
        <v>100</v>
      </c>
      <c r="AM635" s="4">
        <v>3</v>
      </c>
      <c r="AN635" s="4">
        <v>4</v>
      </c>
      <c r="AO635" s="4">
        <v>203</v>
      </c>
      <c r="AP635" s="4">
        <v>5</v>
      </c>
      <c r="AQ635" s="4">
        <v>175</v>
      </c>
      <c r="AR635" s="4">
        <v>141</v>
      </c>
      <c r="AS635" s="4">
        <v>31</v>
      </c>
      <c r="AT635" s="4">
        <v>288</v>
      </c>
      <c r="AU635" s="4">
        <v>222</v>
      </c>
      <c r="AV635" s="4">
        <v>135</v>
      </c>
      <c r="AW635" s="4">
        <v>158</v>
      </c>
      <c r="AX635" s="4">
        <v>48</v>
      </c>
      <c r="AY635" s="4">
        <v>87</v>
      </c>
    </row>
    <row r="636" spans="1:51">
      <c r="A636" s="3"/>
      <c r="C636" s="11">
        <v>0.11</v>
      </c>
      <c r="D636" s="11">
        <v>0.11</v>
      </c>
      <c r="E636" s="11">
        <v>0.14000000000000001</v>
      </c>
      <c r="F636" s="11">
        <v>0.01</v>
      </c>
      <c r="G636" s="11">
        <v>7.0000000000000007E-2</v>
      </c>
      <c r="H636" s="11">
        <v>0.09</v>
      </c>
      <c r="I636" s="11">
        <v>0.12</v>
      </c>
      <c r="J636" s="11">
        <v>0.1</v>
      </c>
      <c r="K636" s="11">
        <v>0.12</v>
      </c>
      <c r="L636" s="11">
        <v>7.0000000000000007E-2</v>
      </c>
      <c r="M636" s="11">
        <v>7.0000000000000007E-2</v>
      </c>
      <c r="N636" s="11">
        <v>0.1</v>
      </c>
      <c r="O636" s="11">
        <v>0.15</v>
      </c>
      <c r="P636" s="11">
        <v>0.09</v>
      </c>
      <c r="Q636" s="11">
        <v>0.1</v>
      </c>
      <c r="R636" s="11">
        <v>0.11</v>
      </c>
      <c r="S636" s="11">
        <v>0.09</v>
      </c>
      <c r="T636" s="11">
        <v>0.12</v>
      </c>
      <c r="U636" s="11">
        <v>0.06</v>
      </c>
      <c r="V636" s="11">
        <v>0.09</v>
      </c>
      <c r="W636" s="11">
        <v>0.14000000000000001</v>
      </c>
      <c r="X636" s="11">
        <v>0.1</v>
      </c>
      <c r="Y636" s="11">
        <v>0.1</v>
      </c>
      <c r="Z636" s="11">
        <v>0.11</v>
      </c>
      <c r="AA636" s="11">
        <v>0.13</v>
      </c>
      <c r="AB636" s="11">
        <v>0.1</v>
      </c>
      <c r="AC636" s="11">
        <v>0.11</v>
      </c>
      <c r="AD636" s="11">
        <v>0.08</v>
      </c>
      <c r="AE636" s="11">
        <v>0.1</v>
      </c>
      <c r="AF636" s="11">
        <v>0.09</v>
      </c>
      <c r="AG636" s="11">
        <v>0.09</v>
      </c>
      <c r="AH636" s="11">
        <v>0.11</v>
      </c>
      <c r="AI636" s="11">
        <v>0.1</v>
      </c>
      <c r="AJ636" s="11">
        <v>0.09</v>
      </c>
      <c r="AK636" s="11">
        <v>0.11</v>
      </c>
      <c r="AL636" s="11">
        <v>0.13</v>
      </c>
      <c r="AM636" s="11">
        <v>0.02</v>
      </c>
      <c r="AN636" s="11">
        <v>0.19</v>
      </c>
      <c r="AO636" s="11">
        <v>0.1</v>
      </c>
      <c r="AP636" s="11">
        <v>0.16</v>
      </c>
      <c r="AQ636" s="11">
        <v>0.1</v>
      </c>
      <c r="AR636" s="11">
        <v>0.12</v>
      </c>
      <c r="AS636" s="11">
        <v>0.16</v>
      </c>
      <c r="AT636" s="11">
        <v>0.1</v>
      </c>
      <c r="AU636" s="11">
        <v>0.19</v>
      </c>
      <c r="AV636" s="11">
        <v>0.06</v>
      </c>
      <c r="AW636" s="11">
        <v>0.1</v>
      </c>
      <c r="AX636" s="11">
        <v>0.1</v>
      </c>
      <c r="AY636" s="11">
        <v>0.11</v>
      </c>
    </row>
    <row r="637" spans="1:51">
      <c r="A637" s="3"/>
    </row>
    <row r="638" spans="1:51">
      <c r="A638" s="3"/>
    </row>
    <row r="639" spans="1:51">
      <c r="A639" s="2" t="s">
        <v>253</v>
      </c>
    </row>
    <row r="640" spans="1:51">
      <c r="A640" s="3"/>
    </row>
    <row r="641" spans="1:51" s="10" customFormat="1" ht="29.25" customHeight="1">
      <c r="A641" s="9"/>
      <c r="C641" s="7" t="s">
        <v>39</v>
      </c>
      <c r="D641" s="14" t="s">
        <v>15</v>
      </c>
      <c r="E641" s="15"/>
      <c r="F641" s="15"/>
      <c r="G641" s="15"/>
      <c r="H641" s="14" t="s">
        <v>16</v>
      </c>
      <c r="I641" s="15"/>
      <c r="J641" s="14" t="s">
        <v>17</v>
      </c>
      <c r="K641" s="15"/>
      <c r="L641" s="15"/>
      <c r="M641" s="15"/>
      <c r="N641" s="15"/>
      <c r="O641" s="14" t="s">
        <v>40</v>
      </c>
      <c r="P641" s="15"/>
      <c r="Q641" s="14" t="s">
        <v>19</v>
      </c>
      <c r="R641" s="15"/>
      <c r="S641" s="14" t="s">
        <v>41</v>
      </c>
      <c r="T641" s="15"/>
      <c r="U641" s="14" t="s">
        <v>42</v>
      </c>
      <c r="V641" s="15"/>
      <c r="W641" s="15"/>
      <c r="X641" s="15"/>
      <c r="Y641" s="14" t="s">
        <v>22</v>
      </c>
      <c r="Z641" s="15"/>
      <c r="AA641" s="15"/>
      <c r="AB641" s="15"/>
      <c r="AC641" s="15"/>
      <c r="AD641" s="15"/>
      <c r="AE641" s="15"/>
      <c r="AF641" s="15"/>
      <c r="AG641" s="14" t="s">
        <v>23</v>
      </c>
      <c r="AH641" s="15"/>
      <c r="AI641" s="15"/>
      <c r="AJ641" s="14" t="s">
        <v>24</v>
      </c>
      <c r="AK641" s="15"/>
      <c r="AL641" s="14" t="s">
        <v>25</v>
      </c>
      <c r="AM641" s="15"/>
      <c r="AN641" s="15"/>
      <c r="AO641" s="15"/>
      <c r="AP641" s="15"/>
      <c r="AQ641" s="15"/>
      <c r="AR641" s="15"/>
      <c r="AS641" s="14" t="s">
        <v>26</v>
      </c>
      <c r="AT641" s="15"/>
      <c r="AU641" s="14" t="s">
        <v>43</v>
      </c>
      <c r="AV641" s="15"/>
      <c r="AW641" s="14" t="s">
        <v>44</v>
      </c>
      <c r="AX641" s="15"/>
      <c r="AY641" s="15"/>
    </row>
    <row r="642" spans="1:51" s="7" customFormat="1" ht="32.25" customHeight="1">
      <c r="A642" s="6"/>
      <c r="D642" s="8" t="s">
        <v>45</v>
      </c>
      <c r="E642" s="8" t="s">
        <v>46</v>
      </c>
      <c r="F642" s="8" t="s">
        <v>47</v>
      </c>
      <c r="G642" s="8" t="s">
        <v>48</v>
      </c>
      <c r="H642" s="8" t="s">
        <v>49</v>
      </c>
      <c r="I642" s="8" t="s">
        <v>50</v>
      </c>
      <c r="J642" s="8" t="s">
        <v>51</v>
      </c>
      <c r="K642" s="8" t="s">
        <v>52</v>
      </c>
      <c r="L642" s="8" t="s">
        <v>53</v>
      </c>
      <c r="M642" s="8" t="s">
        <v>54</v>
      </c>
      <c r="N642" s="8" t="s">
        <v>55</v>
      </c>
      <c r="O642" s="8" t="s">
        <v>56</v>
      </c>
      <c r="P642" s="8" t="s">
        <v>57</v>
      </c>
      <c r="Q642" s="8" t="s">
        <v>56</v>
      </c>
      <c r="R642" s="8" t="s">
        <v>57</v>
      </c>
      <c r="S642" s="8" t="s">
        <v>56</v>
      </c>
      <c r="T642" s="8" t="s">
        <v>57</v>
      </c>
      <c r="U642" s="8" t="s">
        <v>58</v>
      </c>
      <c r="V642" s="8" t="s">
        <v>59</v>
      </c>
      <c r="W642" s="8" t="s">
        <v>60</v>
      </c>
      <c r="X642" s="8" t="s">
        <v>61</v>
      </c>
      <c r="Y642" s="8" t="s">
        <v>62</v>
      </c>
      <c r="Z642" s="8" t="s">
        <v>63</v>
      </c>
      <c r="AA642" s="8" t="s">
        <v>64</v>
      </c>
      <c r="AB642" s="8" t="s">
        <v>65</v>
      </c>
      <c r="AC642" s="8" t="s">
        <v>66</v>
      </c>
      <c r="AD642" s="8" t="s">
        <v>67</v>
      </c>
      <c r="AE642" s="8" t="s">
        <v>68</v>
      </c>
      <c r="AF642" s="8" t="s">
        <v>69</v>
      </c>
      <c r="AG642" s="8" t="s">
        <v>70</v>
      </c>
      <c r="AH642" s="8" t="s">
        <v>71</v>
      </c>
      <c r="AI642" s="8" t="s">
        <v>72</v>
      </c>
      <c r="AJ642" s="8" t="s">
        <v>73</v>
      </c>
      <c r="AK642" s="8" t="s">
        <v>74</v>
      </c>
      <c r="AL642" s="8" t="s">
        <v>75</v>
      </c>
      <c r="AM642" s="8" t="s">
        <v>76</v>
      </c>
      <c r="AN642" s="8" t="s">
        <v>77</v>
      </c>
      <c r="AO642" s="8" t="s">
        <v>78</v>
      </c>
      <c r="AP642" s="8" t="s">
        <v>79</v>
      </c>
      <c r="AQ642" s="8" t="s">
        <v>80</v>
      </c>
      <c r="AR642" s="8" t="s">
        <v>81</v>
      </c>
      <c r="AS642" s="8" t="s">
        <v>82</v>
      </c>
      <c r="AT642" s="8" t="s">
        <v>57</v>
      </c>
      <c r="AU642" s="8" t="s">
        <v>56</v>
      </c>
      <c r="AV642" s="8" t="s">
        <v>57</v>
      </c>
      <c r="AW642" s="8" t="s">
        <v>83</v>
      </c>
      <c r="AX642" s="8" t="s">
        <v>84</v>
      </c>
      <c r="AY642" s="8" t="s">
        <v>85</v>
      </c>
    </row>
    <row r="643" spans="1:51">
      <c r="A643" s="3" t="s">
        <v>86</v>
      </c>
      <c r="C643" s="4">
        <v>3315</v>
      </c>
      <c r="D643" s="4">
        <v>2189</v>
      </c>
      <c r="E643" s="4">
        <v>790</v>
      </c>
      <c r="F643" s="4">
        <v>196</v>
      </c>
      <c r="G643" s="4">
        <v>140</v>
      </c>
      <c r="H643" s="4">
        <v>1558</v>
      </c>
      <c r="I643" s="4">
        <v>1757</v>
      </c>
      <c r="J643" s="4">
        <v>1318</v>
      </c>
      <c r="K643" s="4">
        <v>1919</v>
      </c>
      <c r="L643" s="4">
        <v>321</v>
      </c>
      <c r="M643" s="4">
        <v>85</v>
      </c>
      <c r="N643" s="4">
        <v>179</v>
      </c>
      <c r="O643" s="4">
        <v>774</v>
      </c>
      <c r="P643" s="4">
        <v>2541</v>
      </c>
      <c r="Q643" s="4">
        <v>1183</v>
      </c>
      <c r="R643" s="4">
        <v>2132</v>
      </c>
      <c r="S643" s="4">
        <v>1635</v>
      </c>
      <c r="T643" s="4">
        <v>1629</v>
      </c>
      <c r="U643" s="4">
        <v>373</v>
      </c>
      <c r="V643" s="4">
        <v>385</v>
      </c>
      <c r="W643" s="4">
        <v>1153</v>
      </c>
      <c r="X643" s="4">
        <v>1397</v>
      </c>
      <c r="Y643" s="4">
        <v>704</v>
      </c>
      <c r="Z643" s="4">
        <v>615</v>
      </c>
      <c r="AA643" s="4">
        <v>348</v>
      </c>
      <c r="AB643" s="4">
        <v>766</v>
      </c>
      <c r="AC643" s="4">
        <v>2433</v>
      </c>
      <c r="AD643" s="4">
        <v>172</v>
      </c>
      <c r="AE643" s="4">
        <v>326</v>
      </c>
      <c r="AF643" s="4">
        <v>103</v>
      </c>
      <c r="AG643" s="4">
        <v>888</v>
      </c>
      <c r="AH643" s="4">
        <v>1525</v>
      </c>
      <c r="AI643" s="4">
        <v>784</v>
      </c>
      <c r="AJ643" s="4">
        <v>1081</v>
      </c>
      <c r="AK643" s="4">
        <v>2084</v>
      </c>
      <c r="AL643" s="4">
        <v>784</v>
      </c>
      <c r="AM643" s="4">
        <v>140</v>
      </c>
      <c r="AN643" s="4">
        <v>20</v>
      </c>
      <c r="AO643" s="4">
        <v>2059</v>
      </c>
      <c r="AP643" s="4">
        <v>33</v>
      </c>
      <c r="AQ643" s="4">
        <v>1819</v>
      </c>
      <c r="AR643" s="4">
        <v>1216</v>
      </c>
      <c r="AS643" s="4">
        <v>198</v>
      </c>
      <c r="AT643" s="4">
        <v>2919</v>
      </c>
      <c r="AU643" s="4">
        <v>1158</v>
      </c>
      <c r="AV643" s="4">
        <v>2157</v>
      </c>
      <c r="AW643" s="4">
        <v>1548</v>
      </c>
      <c r="AX643" s="4">
        <v>502</v>
      </c>
      <c r="AY643" s="4">
        <v>819</v>
      </c>
    </row>
    <row r="644" spans="1:51">
      <c r="A644" s="3"/>
    </row>
    <row r="645" spans="1:51">
      <c r="A645" s="3" t="s">
        <v>254</v>
      </c>
      <c r="B645" t="s">
        <v>244</v>
      </c>
      <c r="C645" s="4">
        <v>501</v>
      </c>
      <c r="D645" s="4">
        <v>303</v>
      </c>
      <c r="E645" s="4">
        <v>107</v>
      </c>
      <c r="F645" s="4">
        <v>51</v>
      </c>
      <c r="G645" s="4">
        <v>39</v>
      </c>
      <c r="H645" s="4">
        <v>292</v>
      </c>
      <c r="I645" s="4">
        <v>209</v>
      </c>
      <c r="J645" s="4">
        <v>220</v>
      </c>
      <c r="K645" s="4">
        <v>257</v>
      </c>
      <c r="L645" s="4">
        <v>41</v>
      </c>
      <c r="M645" s="4">
        <v>11</v>
      </c>
      <c r="N645" s="4">
        <v>28</v>
      </c>
      <c r="O645" s="4">
        <v>45</v>
      </c>
      <c r="P645" s="4">
        <v>456</v>
      </c>
      <c r="Q645" s="4">
        <v>185</v>
      </c>
      <c r="R645" s="4">
        <v>316</v>
      </c>
      <c r="S645" s="4">
        <v>279</v>
      </c>
      <c r="T645" s="4">
        <v>211</v>
      </c>
      <c r="U645" s="4">
        <v>101</v>
      </c>
      <c r="V645" s="4">
        <v>66</v>
      </c>
      <c r="W645" s="4">
        <v>147</v>
      </c>
      <c r="X645" s="4">
        <v>188</v>
      </c>
      <c r="Y645" s="4">
        <v>91</v>
      </c>
      <c r="Z645" s="4">
        <v>77</v>
      </c>
      <c r="AA645" s="4">
        <v>49</v>
      </c>
      <c r="AB645" s="4">
        <v>125</v>
      </c>
      <c r="AC645" s="4">
        <v>342</v>
      </c>
      <c r="AD645" s="4">
        <v>40</v>
      </c>
      <c r="AE645" s="4">
        <v>59</v>
      </c>
      <c r="AF645" s="4">
        <v>22</v>
      </c>
      <c r="AG645" s="4">
        <v>157</v>
      </c>
      <c r="AH645" s="4">
        <v>243</v>
      </c>
      <c r="AI645" s="4">
        <v>93</v>
      </c>
      <c r="AJ645" s="4">
        <v>160</v>
      </c>
      <c r="AK645" s="4">
        <v>330</v>
      </c>
      <c r="AL645" s="4">
        <v>93</v>
      </c>
      <c r="AM645" s="4">
        <v>32</v>
      </c>
      <c r="AN645" s="4">
        <v>5</v>
      </c>
      <c r="AO645" s="4">
        <v>342</v>
      </c>
      <c r="AP645" s="4">
        <v>4</v>
      </c>
      <c r="AQ645" s="4">
        <v>294</v>
      </c>
      <c r="AR645" s="4">
        <v>182</v>
      </c>
      <c r="AS645" s="4">
        <v>26</v>
      </c>
      <c r="AT645" s="4">
        <v>460</v>
      </c>
      <c r="AU645" s="4">
        <v>68</v>
      </c>
      <c r="AV645" s="4">
        <v>433</v>
      </c>
      <c r="AW645" s="4">
        <v>245</v>
      </c>
      <c r="AX645" s="4">
        <v>90</v>
      </c>
      <c r="AY645" s="4">
        <v>113</v>
      </c>
    </row>
    <row r="646" spans="1:51">
      <c r="A646" s="3"/>
      <c r="C646" s="11">
        <v>0.15</v>
      </c>
      <c r="D646" s="11">
        <v>0.14000000000000001</v>
      </c>
      <c r="E646" s="11">
        <v>0.14000000000000001</v>
      </c>
      <c r="F646" s="11">
        <v>0.26</v>
      </c>
      <c r="G646" s="11">
        <v>0.28000000000000003</v>
      </c>
      <c r="H646" s="11">
        <v>0.19</v>
      </c>
      <c r="I646" s="11">
        <v>0.12</v>
      </c>
      <c r="J646" s="11">
        <v>0.17</v>
      </c>
      <c r="K646" s="11">
        <v>0.13</v>
      </c>
      <c r="L646" s="11">
        <v>0.13</v>
      </c>
      <c r="M646" s="11">
        <v>0.12</v>
      </c>
      <c r="N646" s="11">
        <v>0.16</v>
      </c>
      <c r="O646" s="11">
        <v>0.06</v>
      </c>
      <c r="P646" s="11">
        <v>0.18</v>
      </c>
      <c r="Q646" s="11">
        <v>0.16</v>
      </c>
      <c r="R646" s="11">
        <v>0.15</v>
      </c>
      <c r="S646" s="11">
        <v>0.17</v>
      </c>
      <c r="T646" s="11">
        <v>0.13</v>
      </c>
      <c r="U646" s="11">
        <v>0.27</v>
      </c>
      <c r="V646" s="11">
        <v>0.17</v>
      </c>
      <c r="W646" s="11">
        <v>0.13</v>
      </c>
      <c r="X646" s="11">
        <v>0.13</v>
      </c>
      <c r="Y646" s="11">
        <v>0.13</v>
      </c>
      <c r="Z646" s="11">
        <v>0.13</v>
      </c>
      <c r="AA646" s="11">
        <v>0.14000000000000001</v>
      </c>
      <c r="AB646" s="11">
        <v>0.16</v>
      </c>
      <c r="AC646" s="11">
        <v>0.14000000000000001</v>
      </c>
      <c r="AD646" s="11">
        <v>0.23</v>
      </c>
      <c r="AE646" s="11">
        <v>0.18</v>
      </c>
      <c r="AF646" s="11">
        <v>0.21</v>
      </c>
      <c r="AG646" s="11">
        <v>0.18</v>
      </c>
      <c r="AH646" s="11">
        <v>0.16</v>
      </c>
      <c r="AI646" s="11">
        <v>0.12</v>
      </c>
      <c r="AJ646" s="11">
        <v>0.15</v>
      </c>
      <c r="AK646" s="11">
        <v>0.16</v>
      </c>
      <c r="AL646" s="11">
        <v>0.12</v>
      </c>
      <c r="AM646" s="11">
        <v>0.23</v>
      </c>
      <c r="AN646" s="11">
        <v>0.25</v>
      </c>
      <c r="AO646" s="11">
        <v>0.17</v>
      </c>
      <c r="AP646" s="11">
        <v>0.12</v>
      </c>
      <c r="AQ646" s="11">
        <v>0.16</v>
      </c>
      <c r="AR646" s="11">
        <v>0.15</v>
      </c>
      <c r="AS646" s="11">
        <v>0.13</v>
      </c>
      <c r="AT646" s="11">
        <v>0.16</v>
      </c>
      <c r="AU646" s="11">
        <v>0.06</v>
      </c>
      <c r="AV646" s="11">
        <v>0.2</v>
      </c>
      <c r="AW646" s="11">
        <v>0.16</v>
      </c>
      <c r="AX646" s="11">
        <v>0.18</v>
      </c>
      <c r="AY646" s="11">
        <v>0.14000000000000001</v>
      </c>
    </row>
    <row r="647" spans="1:51">
      <c r="A647" s="3"/>
      <c r="B647" t="s">
        <v>245</v>
      </c>
      <c r="C647" s="4">
        <v>1033</v>
      </c>
      <c r="D647" s="4">
        <v>667</v>
      </c>
      <c r="E647" s="4">
        <v>239</v>
      </c>
      <c r="F647" s="4">
        <v>82</v>
      </c>
      <c r="G647" s="4">
        <v>44</v>
      </c>
      <c r="H647" s="4">
        <v>502</v>
      </c>
      <c r="I647" s="4">
        <v>531</v>
      </c>
      <c r="J647" s="4">
        <v>391</v>
      </c>
      <c r="K647" s="4">
        <v>574</v>
      </c>
      <c r="L647" s="4">
        <v>121</v>
      </c>
      <c r="M647" s="4">
        <v>30</v>
      </c>
      <c r="N647" s="4">
        <v>60</v>
      </c>
      <c r="O647" s="4">
        <v>175</v>
      </c>
      <c r="P647" s="4">
        <v>858</v>
      </c>
      <c r="Q647" s="4">
        <v>363</v>
      </c>
      <c r="R647" s="4">
        <v>670</v>
      </c>
      <c r="S647" s="4">
        <v>515</v>
      </c>
      <c r="T647" s="4">
        <v>508</v>
      </c>
      <c r="U647" s="4">
        <v>137</v>
      </c>
      <c r="V647" s="4">
        <v>127</v>
      </c>
      <c r="W647" s="4">
        <v>338</v>
      </c>
      <c r="X647" s="4">
        <v>426</v>
      </c>
      <c r="Y647" s="4">
        <v>209</v>
      </c>
      <c r="Z647" s="4">
        <v>199</v>
      </c>
      <c r="AA647" s="4">
        <v>103</v>
      </c>
      <c r="AB647" s="4">
        <v>244</v>
      </c>
      <c r="AC647" s="4">
        <v>755</v>
      </c>
      <c r="AD647" s="4">
        <v>64</v>
      </c>
      <c r="AE647" s="4">
        <v>105</v>
      </c>
      <c r="AF647" s="4">
        <v>32</v>
      </c>
      <c r="AG647" s="4">
        <v>291</v>
      </c>
      <c r="AH647" s="4">
        <v>476</v>
      </c>
      <c r="AI647" s="4">
        <v>242</v>
      </c>
      <c r="AJ647" s="4">
        <v>355</v>
      </c>
      <c r="AK647" s="4">
        <v>646</v>
      </c>
      <c r="AL647" s="4">
        <v>234</v>
      </c>
      <c r="AM647" s="4">
        <v>59</v>
      </c>
      <c r="AN647" s="4">
        <v>3</v>
      </c>
      <c r="AO647" s="4">
        <v>672</v>
      </c>
      <c r="AP647" s="4">
        <v>6</v>
      </c>
      <c r="AQ647" s="4">
        <v>605</v>
      </c>
      <c r="AR647" s="4">
        <v>369</v>
      </c>
      <c r="AS647" s="4">
        <v>44</v>
      </c>
      <c r="AT647" s="4">
        <v>938</v>
      </c>
      <c r="AU647" s="4">
        <v>250</v>
      </c>
      <c r="AV647" s="4">
        <v>783</v>
      </c>
      <c r="AW647" s="4">
        <v>496</v>
      </c>
      <c r="AX647" s="4">
        <v>156</v>
      </c>
      <c r="AY647" s="4">
        <v>253</v>
      </c>
    </row>
    <row r="648" spans="1:51">
      <c r="A648" s="3"/>
      <c r="C648" s="11">
        <v>0.31</v>
      </c>
      <c r="D648" s="11">
        <v>0.3</v>
      </c>
      <c r="E648" s="11">
        <v>0.3</v>
      </c>
      <c r="F648" s="11">
        <v>0.42</v>
      </c>
      <c r="G648" s="11">
        <v>0.31</v>
      </c>
      <c r="H648" s="11">
        <v>0.32</v>
      </c>
      <c r="I648" s="11">
        <v>0.3</v>
      </c>
      <c r="J648" s="11">
        <v>0.3</v>
      </c>
      <c r="K648" s="11">
        <v>0.3</v>
      </c>
      <c r="L648" s="11">
        <v>0.38</v>
      </c>
      <c r="M648" s="11">
        <v>0.36</v>
      </c>
      <c r="N648" s="11">
        <v>0.34</v>
      </c>
      <c r="O648" s="11">
        <v>0.23</v>
      </c>
      <c r="P648" s="11">
        <v>0.34</v>
      </c>
      <c r="Q648" s="11">
        <v>0.31</v>
      </c>
      <c r="R648" s="11">
        <v>0.31</v>
      </c>
      <c r="S648" s="11">
        <v>0.32</v>
      </c>
      <c r="T648" s="11">
        <v>0.31</v>
      </c>
      <c r="U648" s="11">
        <v>0.37</v>
      </c>
      <c r="V648" s="11">
        <v>0.33</v>
      </c>
      <c r="W648" s="11">
        <v>0.28999999999999998</v>
      </c>
      <c r="X648" s="11">
        <v>0.31</v>
      </c>
      <c r="Y648" s="11">
        <v>0.3</v>
      </c>
      <c r="Z648" s="11">
        <v>0.32</v>
      </c>
      <c r="AA648" s="11">
        <v>0.3</v>
      </c>
      <c r="AB648" s="11">
        <v>0.32</v>
      </c>
      <c r="AC648" s="11">
        <v>0.31</v>
      </c>
      <c r="AD648" s="11">
        <v>0.37</v>
      </c>
      <c r="AE648" s="11">
        <v>0.32</v>
      </c>
      <c r="AF648" s="11">
        <v>0.31</v>
      </c>
      <c r="AG648" s="11">
        <v>0.33</v>
      </c>
      <c r="AH648" s="11">
        <v>0.31</v>
      </c>
      <c r="AI648" s="11">
        <v>0.31</v>
      </c>
      <c r="AJ648" s="11">
        <v>0.33</v>
      </c>
      <c r="AK648" s="11">
        <v>0.31</v>
      </c>
      <c r="AL648" s="11">
        <v>0.3</v>
      </c>
      <c r="AM648" s="11">
        <v>0.43</v>
      </c>
      <c r="AN648" s="11">
        <v>0.18</v>
      </c>
      <c r="AO648" s="11">
        <v>0.33</v>
      </c>
      <c r="AP648" s="11">
        <v>0.17</v>
      </c>
      <c r="AQ648" s="11">
        <v>0.33</v>
      </c>
      <c r="AR648" s="11">
        <v>0.3</v>
      </c>
      <c r="AS648" s="11">
        <v>0.22</v>
      </c>
      <c r="AT648" s="11">
        <v>0.32</v>
      </c>
      <c r="AU648" s="11">
        <v>0.22</v>
      </c>
      <c r="AV648" s="11">
        <v>0.36</v>
      </c>
      <c r="AW648" s="11">
        <v>0.32</v>
      </c>
      <c r="AX648" s="11">
        <v>0.31</v>
      </c>
      <c r="AY648" s="11">
        <v>0.31</v>
      </c>
    </row>
    <row r="649" spans="1:51">
      <c r="A649" s="3"/>
      <c r="B649" t="s">
        <v>246</v>
      </c>
      <c r="C649" s="4">
        <v>998</v>
      </c>
      <c r="D649" s="4">
        <v>676</v>
      </c>
      <c r="E649" s="4">
        <v>248</v>
      </c>
      <c r="F649" s="4">
        <v>43</v>
      </c>
      <c r="G649" s="4">
        <v>30</v>
      </c>
      <c r="H649" s="4">
        <v>425</v>
      </c>
      <c r="I649" s="4">
        <v>573</v>
      </c>
      <c r="J649" s="4">
        <v>429</v>
      </c>
      <c r="K649" s="4">
        <v>568</v>
      </c>
      <c r="L649" s="4">
        <v>89</v>
      </c>
      <c r="M649" s="4">
        <v>27</v>
      </c>
      <c r="N649" s="4">
        <v>50</v>
      </c>
      <c r="O649" s="4">
        <v>286</v>
      </c>
      <c r="P649" s="4">
        <v>712</v>
      </c>
      <c r="Q649" s="4">
        <v>362</v>
      </c>
      <c r="R649" s="4">
        <v>636</v>
      </c>
      <c r="S649" s="4">
        <v>478</v>
      </c>
      <c r="T649" s="4">
        <v>504</v>
      </c>
      <c r="U649" s="4">
        <v>76</v>
      </c>
      <c r="V649" s="4">
        <v>116</v>
      </c>
      <c r="W649" s="4">
        <v>320</v>
      </c>
      <c r="X649" s="4">
        <v>484</v>
      </c>
      <c r="Y649" s="4">
        <v>247</v>
      </c>
      <c r="Z649" s="4">
        <v>189</v>
      </c>
      <c r="AA649" s="4">
        <v>93</v>
      </c>
      <c r="AB649" s="4">
        <v>225</v>
      </c>
      <c r="AC649" s="4">
        <v>753</v>
      </c>
      <c r="AD649" s="4">
        <v>43</v>
      </c>
      <c r="AE649" s="4">
        <v>81</v>
      </c>
      <c r="AF649" s="4">
        <v>30</v>
      </c>
      <c r="AG649" s="4">
        <v>224</v>
      </c>
      <c r="AH649" s="4">
        <v>434</v>
      </c>
      <c r="AI649" s="4">
        <v>297</v>
      </c>
      <c r="AJ649" s="4">
        <v>319</v>
      </c>
      <c r="AK649" s="4">
        <v>628</v>
      </c>
      <c r="AL649" s="4">
        <v>233</v>
      </c>
      <c r="AM649" s="4">
        <v>30</v>
      </c>
      <c r="AN649" s="4">
        <v>6</v>
      </c>
      <c r="AO649" s="4">
        <v>609</v>
      </c>
      <c r="AP649" s="4">
        <v>14</v>
      </c>
      <c r="AQ649" s="4">
        <v>536</v>
      </c>
      <c r="AR649" s="4">
        <v>355</v>
      </c>
      <c r="AS649" s="4">
        <v>60</v>
      </c>
      <c r="AT649" s="4">
        <v>879</v>
      </c>
      <c r="AU649" s="4">
        <v>376</v>
      </c>
      <c r="AV649" s="4">
        <v>622</v>
      </c>
      <c r="AW649" s="4">
        <v>468</v>
      </c>
      <c r="AX649" s="4">
        <v>150</v>
      </c>
      <c r="AY649" s="4">
        <v>240</v>
      </c>
    </row>
    <row r="650" spans="1:51">
      <c r="A650" s="3"/>
      <c r="C650" s="11">
        <v>0.3</v>
      </c>
      <c r="D650" s="11">
        <v>0.31</v>
      </c>
      <c r="E650" s="11">
        <v>0.31</v>
      </c>
      <c r="F650" s="11">
        <v>0.22</v>
      </c>
      <c r="G650" s="11">
        <v>0.22</v>
      </c>
      <c r="H650" s="11">
        <v>0.27</v>
      </c>
      <c r="I650" s="11">
        <v>0.33</v>
      </c>
      <c r="J650" s="11">
        <v>0.33</v>
      </c>
      <c r="K650" s="11">
        <v>0.3</v>
      </c>
      <c r="L650" s="11">
        <v>0.28000000000000003</v>
      </c>
      <c r="M650" s="11">
        <v>0.31</v>
      </c>
      <c r="N650" s="11">
        <v>0.28000000000000003</v>
      </c>
      <c r="O650" s="11">
        <v>0.37</v>
      </c>
      <c r="P650" s="11">
        <v>0.28000000000000003</v>
      </c>
      <c r="Q650" s="11">
        <v>0.31</v>
      </c>
      <c r="R650" s="11">
        <v>0.3</v>
      </c>
      <c r="S650" s="11">
        <v>0.28999999999999998</v>
      </c>
      <c r="T650" s="11">
        <v>0.31</v>
      </c>
      <c r="U650" s="11">
        <v>0.2</v>
      </c>
      <c r="V650" s="11">
        <v>0.3</v>
      </c>
      <c r="W650" s="11">
        <v>0.28000000000000003</v>
      </c>
      <c r="X650" s="11">
        <v>0.35</v>
      </c>
      <c r="Y650" s="11">
        <v>0.35</v>
      </c>
      <c r="Z650" s="11">
        <v>0.31</v>
      </c>
      <c r="AA650" s="11">
        <v>0.27</v>
      </c>
      <c r="AB650" s="11">
        <v>0.28999999999999998</v>
      </c>
      <c r="AC650" s="11">
        <v>0.31</v>
      </c>
      <c r="AD650" s="11">
        <v>0.25</v>
      </c>
      <c r="AE650" s="11">
        <v>0.25</v>
      </c>
      <c r="AF650" s="11">
        <v>0.28999999999999998</v>
      </c>
      <c r="AG650" s="11">
        <v>0.25</v>
      </c>
      <c r="AH650" s="11">
        <v>0.28000000000000003</v>
      </c>
      <c r="AI650" s="11">
        <v>0.38</v>
      </c>
      <c r="AJ650" s="11">
        <v>0.3</v>
      </c>
      <c r="AK650" s="11">
        <v>0.3</v>
      </c>
      <c r="AL650" s="11">
        <v>0.3</v>
      </c>
      <c r="AM650" s="11">
        <v>0.22</v>
      </c>
      <c r="AN650" s="11">
        <v>0.28999999999999998</v>
      </c>
      <c r="AO650" s="11">
        <v>0.3</v>
      </c>
      <c r="AP650" s="11">
        <v>0.43</v>
      </c>
      <c r="AQ650" s="11">
        <v>0.28999999999999998</v>
      </c>
      <c r="AR650" s="11">
        <v>0.28999999999999998</v>
      </c>
      <c r="AS650" s="11">
        <v>0.3</v>
      </c>
      <c r="AT650" s="11">
        <v>0.3</v>
      </c>
      <c r="AU650" s="11">
        <v>0.32</v>
      </c>
      <c r="AV650" s="11">
        <v>0.28999999999999998</v>
      </c>
      <c r="AW650" s="11">
        <v>0.3</v>
      </c>
      <c r="AX650" s="11">
        <v>0.3</v>
      </c>
      <c r="AY650" s="11">
        <v>0.28999999999999998</v>
      </c>
    </row>
    <row r="651" spans="1:51">
      <c r="A651" s="3"/>
      <c r="B651" t="s">
        <v>247</v>
      </c>
      <c r="C651" s="4">
        <v>563</v>
      </c>
      <c r="D651" s="4">
        <v>392</v>
      </c>
      <c r="E651" s="4">
        <v>137</v>
      </c>
      <c r="F651" s="4">
        <v>13</v>
      </c>
      <c r="G651" s="4">
        <v>21</v>
      </c>
      <c r="H651" s="4">
        <v>232</v>
      </c>
      <c r="I651" s="4">
        <v>331</v>
      </c>
      <c r="J651" s="4">
        <v>202</v>
      </c>
      <c r="K651" s="4">
        <v>368</v>
      </c>
      <c r="L651" s="4">
        <v>51</v>
      </c>
      <c r="M651" s="4">
        <v>15</v>
      </c>
      <c r="N651" s="4">
        <v>29</v>
      </c>
      <c r="O651" s="4">
        <v>189</v>
      </c>
      <c r="P651" s="4">
        <v>374</v>
      </c>
      <c r="Q651" s="4">
        <v>195</v>
      </c>
      <c r="R651" s="4">
        <v>368</v>
      </c>
      <c r="S651" s="4">
        <v>269</v>
      </c>
      <c r="T651" s="4">
        <v>284</v>
      </c>
      <c r="U651" s="4">
        <v>43</v>
      </c>
      <c r="V651" s="4">
        <v>61</v>
      </c>
      <c r="W651" s="4">
        <v>228</v>
      </c>
      <c r="X651" s="4">
        <v>231</v>
      </c>
      <c r="Y651" s="4">
        <v>117</v>
      </c>
      <c r="Z651" s="4">
        <v>114</v>
      </c>
      <c r="AA651" s="4">
        <v>73</v>
      </c>
      <c r="AB651" s="4">
        <v>123</v>
      </c>
      <c r="AC651" s="4">
        <v>426</v>
      </c>
      <c r="AD651" s="4">
        <v>19</v>
      </c>
      <c r="AE651" s="4">
        <v>60</v>
      </c>
      <c r="AF651" s="4">
        <v>13</v>
      </c>
      <c r="AG651" s="4">
        <v>160</v>
      </c>
      <c r="AH651" s="4">
        <v>260</v>
      </c>
      <c r="AI651" s="4">
        <v>117</v>
      </c>
      <c r="AJ651" s="4">
        <v>171</v>
      </c>
      <c r="AK651" s="4">
        <v>356</v>
      </c>
      <c r="AL651" s="4">
        <v>156</v>
      </c>
      <c r="AM651" s="4">
        <v>14</v>
      </c>
      <c r="AN651" s="4">
        <v>4</v>
      </c>
      <c r="AO651" s="4">
        <v>325</v>
      </c>
      <c r="AP651" s="4">
        <v>7</v>
      </c>
      <c r="AQ651" s="4">
        <v>289</v>
      </c>
      <c r="AR651" s="4">
        <v>218</v>
      </c>
      <c r="AS651" s="4">
        <v>44</v>
      </c>
      <c r="AT651" s="4">
        <v>476</v>
      </c>
      <c r="AU651" s="4">
        <v>317</v>
      </c>
      <c r="AV651" s="4">
        <v>246</v>
      </c>
      <c r="AW651" s="4">
        <v>246</v>
      </c>
      <c r="AX651" s="4">
        <v>73</v>
      </c>
      <c r="AY651" s="4">
        <v>159</v>
      </c>
    </row>
    <row r="652" spans="1:51">
      <c r="A652" s="3"/>
      <c r="C652" s="11">
        <v>0.17</v>
      </c>
      <c r="D652" s="11">
        <v>0.18</v>
      </c>
      <c r="E652" s="11">
        <v>0.17</v>
      </c>
      <c r="F652" s="11">
        <v>7.0000000000000007E-2</v>
      </c>
      <c r="G652" s="11">
        <v>0.15</v>
      </c>
      <c r="H652" s="11">
        <v>0.15</v>
      </c>
      <c r="I652" s="11">
        <v>0.19</v>
      </c>
      <c r="J652" s="11">
        <v>0.15</v>
      </c>
      <c r="K652" s="11">
        <v>0.19</v>
      </c>
      <c r="L652" s="11">
        <v>0.16</v>
      </c>
      <c r="M652" s="11">
        <v>0.17</v>
      </c>
      <c r="N652" s="11">
        <v>0.16</v>
      </c>
      <c r="O652" s="11">
        <v>0.24</v>
      </c>
      <c r="P652" s="11">
        <v>0.15</v>
      </c>
      <c r="Q652" s="11">
        <v>0.17</v>
      </c>
      <c r="R652" s="11">
        <v>0.17</v>
      </c>
      <c r="S652" s="11">
        <v>0.16</v>
      </c>
      <c r="T652" s="11">
        <v>0.17</v>
      </c>
      <c r="U652" s="11">
        <v>0.11</v>
      </c>
      <c r="V652" s="11">
        <v>0.16</v>
      </c>
      <c r="W652" s="11">
        <v>0.2</v>
      </c>
      <c r="X652" s="11">
        <v>0.17</v>
      </c>
      <c r="Y652" s="11">
        <v>0.17</v>
      </c>
      <c r="Z652" s="11">
        <v>0.18</v>
      </c>
      <c r="AA652" s="11">
        <v>0.21</v>
      </c>
      <c r="AB652" s="11">
        <v>0.16</v>
      </c>
      <c r="AC652" s="11">
        <v>0.18</v>
      </c>
      <c r="AD652" s="11">
        <v>0.11</v>
      </c>
      <c r="AE652" s="11">
        <v>0.18</v>
      </c>
      <c r="AF652" s="11">
        <v>0.13</v>
      </c>
      <c r="AG652" s="11">
        <v>0.18</v>
      </c>
      <c r="AH652" s="11">
        <v>0.17</v>
      </c>
      <c r="AI652" s="11">
        <v>0.15</v>
      </c>
      <c r="AJ652" s="11">
        <v>0.16</v>
      </c>
      <c r="AK652" s="11">
        <v>0.17</v>
      </c>
      <c r="AL652" s="11">
        <v>0.2</v>
      </c>
      <c r="AM652" s="11">
        <v>0.1</v>
      </c>
      <c r="AN652" s="11">
        <v>0.2</v>
      </c>
      <c r="AO652" s="11">
        <v>0.16</v>
      </c>
      <c r="AP652" s="11">
        <v>0.21</v>
      </c>
      <c r="AQ652" s="11">
        <v>0.16</v>
      </c>
      <c r="AR652" s="11">
        <v>0.18</v>
      </c>
      <c r="AS652" s="11">
        <v>0.22</v>
      </c>
      <c r="AT652" s="11">
        <v>0.16</v>
      </c>
      <c r="AU652" s="11">
        <v>0.27</v>
      </c>
      <c r="AV652" s="11">
        <v>0.11</v>
      </c>
      <c r="AW652" s="11">
        <v>0.16</v>
      </c>
      <c r="AX652" s="11">
        <v>0.15</v>
      </c>
      <c r="AY652" s="11">
        <v>0.19</v>
      </c>
    </row>
    <row r="653" spans="1:51">
      <c r="A653" s="3"/>
      <c r="B653" t="s">
        <v>248</v>
      </c>
      <c r="C653" s="4">
        <v>220</v>
      </c>
      <c r="D653" s="4">
        <v>150</v>
      </c>
      <c r="E653" s="4">
        <v>58</v>
      </c>
      <c r="F653" s="4">
        <v>6</v>
      </c>
      <c r="G653" s="4">
        <v>6</v>
      </c>
      <c r="H653" s="4">
        <v>107</v>
      </c>
      <c r="I653" s="4">
        <v>113</v>
      </c>
      <c r="J653" s="4">
        <v>76</v>
      </c>
      <c r="K653" s="4">
        <v>152</v>
      </c>
      <c r="L653" s="4">
        <v>19</v>
      </c>
      <c r="M653" s="4">
        <v>3</v>
      </c>
      <c r="N653" s="4">
        <v>11</v>
      </c>
      <c r="O653" s="4">
        <v>79</v>
      </c>
      <c r="P653" s="4">
        <v>141</v>
      </c>
      <c r="Q653" s="4">
        <v>78</v>
      </c>
      <c r="R653" s="4">
        <v>142</v>
      </c>
      <c r="S653" s="4">
        <v>92</v>
      </c>
      <c r="T653" s="4">
        <v>121</v>
      </c>
      <c r="U653" s="4">
        <v>16</v>
      </c>
      <c r="V653" s="4">
        <v>15</v>
      </c>
      <c r="W653" s="4">
        <v>120</v>
      </c>
      <c r="X653" s="4">
        <v>68</v>
      </c>
      <c r="Y653" s="4">
        <v>40</v>
      </c>
      <c r="Z653" s="4">
        <v>37</v>
      </c>
      <c r="AA653" s="4">
        <v>30</v>
      </c>
      <c r="AB653" s="4">
        <v>49</v>
      </c>
      <c r="AC653" s="4">
        <v>157</v>
      </c>
      <c r="AD653" s="4">
        <v>6</v>
      </c>
      <c r="AE653" s="4">
        <v>21</v>
      </c>
      <c r="AF653" s="4">
        <v>7</v>
      </c>
      <c r="AG653" s="4">
        <v>55</v>
      </c>
      <c r="AH653" s="4">
        <v>112</v>
      </c>
      <c r="AI653" s="4">
        <v>35</v>
      </c>
      <c r="AJ653" s="4">
        <v>76</v>
      </c>
      <c r="AK653" s="4">
        <v>124</v>
      </c>
      <c r="AL653" s="4">
        <v>69</v>
      </c>
      <c r="AM653" s="4">
        <v>4</v>
      </c>
      <c r="AN653" s="4">
        <v>2</v>
      </c>
      <c r="AO653" s="4">
        <v>111</v>
      </c>
      <c r="AP653" s="4">
        <v>3</v>
      </c>
      <c r="AQ653" s="4">
        <v>96</v>
      </c>
      <c r="AR653" s="4">
        <v>93</v>
      </c>
      <c r="AS653" s="4">
        <v>25</v>
      </c>
      <c r="AT653" s="4">
        <v>166</v>
      </c>
      <c r="AU653" s="4">
        <v>148</v>
      </c>
      <c r="AV653" s="4">
        <v>72</v>
      </c>
      <c r="AW653" s="4">
        <v>93</v>
      </c>
      <c r="AX653" s="4">
        <v>33</v>
      </c>
      <c r="AY653" s="4">
        <v>54</v>
      </c>
    </row>
    <row r="654" spans="1:51">
      <c r="A654" s="3"/>
      <c r="C654" s="11">
        <v>7.0000000000000007E-2</v>
      </c>
      <c r="D654" s="11">
        <v>7.0000000000000007E-2</v>
      </c>
      <c r="E654" s="11">
        <v>7.0000000000000007E-2</v>
      </c>
      <c r="F654" s="11">
        <v>0.03</v>
      </c>
      <c r="G654" s="11">
        <v>0.04</v>
      </c>
      <c r="H654" s="11">
        <v>7.0000000000000007E-2</v>
      </c>
      <c r="I654" s="11">
        <v>0.06</v>
      </c>
      <c r="J654" s="11">
        <v>0.06</v>
      </c>
      <c r="K654" s="11">
        <v>0.08</v>
      </c>
      <c r="L654" s="11">
        <v>0.06</v>
      </c>
      <c r="M654" s="11">
        <v>0.03</v>
      </c>
      <c r="N654" s="11">
        <v>0.06</v>
      </c>
      <c r="O654" s="11">
        <v>0.1</v>
      </c>
      <c r="P654" s="11">
        <v>0.06</v>
      </c>
      <c r="Q654" s="11">
        <v>7.0000000000000007E-2</v>
      </c>
      <c r="R654" s="11">
        <v>7.0000000000000007E-2</v>
      </c>
      <c r="S654" s="11">
        <v>0.06</v>
      </c>
      <c r="T654" s="11">
        <v>7.0000000000000007E-2</v>
      </c>
      <c r="U654" s="11">
        <v>0.04</v>
      </c>
      <c r="V654" s="11">
        <v>0.04</v>
      </c>
      <c r="W654" s="11">
        <v>0.1</v>
      </c>
      <c r="X654" s="11">
        <v>0.05</v>
      </c>
      <c r="Y654" s="11">
        <v>0.06</v>
      </c>
      <c r="Z654" s="11">
        <v>0.06</v>
      </c>
      <c r="AA654" s="11">
        <v>0.09</v>
      </c>
      <c r="AB654" s="11">
        <v>0.06</v>
      </c>
      <c r="AC654" s="11">
        <v>0.06</v>
      </c>
      <c r="AD654" s="11">
        <v>0.03</v>
      </c>
      <c r="AE654" s="11">
        <v>7.0000000000000007E-2</v>
      </c>
      <c r="AF654" s="11">
        <v>7.0000000000000007E-2</v>
      </c>
      <c r="AG654" s="11">
        <v>0.06</v>
      </c>
      <c r="AH654" s="11">
        <v>7.0000000000000007E-2</v>
      </c>
      <c r="AI654" s="11">
        <v>0.04</v>
      </c>
      <c r="AJ654" s="11">
        <v>7.0000000000000007E-2</v>
      </c>
      <c r="AK654" s="11">
        <v>0.06</v>
      </c>
      <c r="AL654" s="11">
        <v>0.09</v>
      </c>
      <c r="AM654" s="11">
        <v>0.03</v>
      </c>
      <c r="AN654" s="11">
        <v>0.09</v>
      </c>
      <c r="AO654" s="11">
        <v>0.05</v>
      </c>
      <c r="AP654" s="11">
        <v>0.08</v>
      </c>
      <c r="AQ654" s="11">
        <v>0.05</v>
      </c>
      <c r="AR654" s="11">
        <v>0.08</v>
      </c>
      <c r="AS654" s="11">
        <v>0.13</v>
      </c>
      <c r="AT654" s="11">
        <v>0.06</v>
      </c>
      <c r="AU654" s="11">
        <v>0.13</v>
      </c>
      <c r="AV654" s="11">
        <v>0.03</v>
      </c>
      <c r="AW654" s="11">
        <v>0.06</v>
      </c>
      <c r="AX654" s="11">
        <v>7.0000000000000007E-2</v>
      </c>
      <c r="AY654" s="11">
        <v>7.0000000000000007E-2</v>
      </c>
    </row>
    <row r="655" spans="1:51">
      <c r="A655" s="3"/>
      <c r="B655" t="s">
        <v>249</v>
      </c>
      <c r="C655" s="4">
        <v>1534</v>
      </c>
      <c r="D655" s="4">
        <v>971</v>
      </c>
      <c r="E655" s="4">
        <v>346</v>
      </c>
      <c r="F655" s="4">
        <v>134</v>
      </c>
      <c r="G655" s="4">
        <v>83</v>
      </c>
      <c r="H655" s="4">
        <v>794</v>
      </c>
      <c r="I655" s="4">
        <v>740</v>
      </c>
      <c r="J655" s="4">
        <v>612</v>
      </c>
      <c r="K655" s="4">
        <v>831</v>
      </c>
      <c r="L655" s="4">
        <v>161</v>
      </c>
      <c r="M655" s="4">
        <v>41</v>
      </c>
      <c r="N655" s="4">
        <v>88</v>
      </c>
      <c r="O655" s="4">
        <v>220</v>
      </c>
      <c r="P655" s="4">
        <v>1314</v>
      </c>
      <c r="Q655" s="4">
        <v>548</v>
      </c>
      <c r="R655" s="4">
        <v>986</v>
      </c>
      <c r="S655" s="4">
        <v>795</v>
      </c>
      <c r="T655" s="4">
        <v>719</v>
      </c>
      <c r="U655" s="4">
        <v>238</v>
      </c>
      <c r="V655" s="4">
        <v>193</v>
      </c>
      <c r="W655" s="4">
        <v>485</v>
      </c>
      <c r="X655" s="4">
        <v>614</v>
      </c>
      <c r="Y655" s="4">
        <v>300</v>
      </c>
      <c r="Z655" s="4">
        <v>276</v>
      </c>
      <c r="AA655" s="4">
        <v>152</v>
      </c>
      <c r="AB655" s="4">
        <v>369</v>
      </c>
      <c r="AC655" s="4">
        <v>1097</v>
      </c>
      <c r="AD655" s="4">
        <v>103</v>
      </c>
      <c r="AE655" s="4">
        <v>164</v>
      </c>
      <c r="AF655" s="4">
        <v>53</v>
      </c>
      <c r="AG655" s="4">
        <v>448</v>
      </c>
      <c r="AH655" s="4">
        <v>719</v>
      </c>
      <c r="AI655" s="4">
        <v>335</v>
      </c>
      <c r="AJ655" s="4">
        <v>515</v>
      </c>
      <c r="AK655" s="4">
        <v>976</v>
      </c>
      <c r="AL655" s="4">
        <v>327</v>
      </c>
      <c r="AM655" s="4">
        <v>91</v>
      </c>
      <c r="AN655" s="4">
        <v>8</v>
      </c>
      <c r="AO655" s="4">
        <v>1014</v>
      </c>
      <c r="AP655" s="4">
        <v>10</v>
      </c>
      <c r="AQ655" s="4">
        <v>899</v>
      </c>
      <c r="AR655" s="4">
        <v>551</v>
      </c>
      <c r="AS655" s="4">
        <v>69</v>
      </c>
      <c r="AT655" s="4">
        <v>1398</v>
      </c>
      <c r="AU655" s="4">
        <v>318</v>
      </c>
      <c r="AV655" s="4">
        <v>1216</v>
      </c>
      <c r="AW655" s="4">
        <v>741</v>
      </c>
      <c r="AX655" s="4">
        <v>247</v>
      </c>
      <c r="AY655" s="4">
        <v>365</v>
      </c>
    </row>
    <row r="656" spans="1:51">
      <c r="A656" s="3"/>
      <c r="C656" s="11">
        <v>0.46</v>
      </c>
      <c r="D656" s="11">
        <v>0.44</v>
      </c>
      <c r="E656" s="11">
        <v>0.44</v>
      </c>
      <c r="F656" s="11">
        <v>0.68</v>
      </c>
      <c r="G656" s="11">
        <v>0.59</v>
      </c>
      <c r="H656" s="11">
        <v>0.51</v>
      </c>
      <c r="I656" s="11">
        <v>0.42</v>
      </c>
      <c r="J656" s="11">
        <v>0.46</v>
      </c>
      <c r="K656" s="11">
        <v>0.43</v>
      </c>
      <c r="L656" s="11">
        <v>0.5</v>
      </c>
      <c r="M656" s="11">
        <v>0.48</v>
      </c>
      <c r="N656" s="11">
        <v>0.49</v>
      </c>
      <c r="O656" s="11">
        <v>0.28000000000000003</v>
      </c>
      <c r="P656" s="11">
        <v>0.52</v>
      </c>
      <c r="Q656" s="11">
        <v>0.46</v>
      </c>
      <c r="R656" s="11">
        <v>0.46</v>
      </c>
      <c r="S656" s="11">
        <v>0.49</v>
      </c>
      <c r="T656" s="11">
        <v>0.44</v>
      </c>
      <c r="U656" s="11">
        <v>0.64</v>
      </c>
      <c r="V656" s="11">
        <v>0.5</v>
      </c>
      <c r="W656" s="11">
        <v>0.42</v>
      </c>
      <c r="X656" s="11">
        <v>0.44</v>
      </c>
      <c r="Y656" s="11">
        <v>0.43</v>
      </c>
      <c r="Z656" s="11">
        <v>0.45</v>
      </c>
      <c r="AA656" s="11">
        <v>0.44</v>
      </c>
      <c r="AB656" s="11">
        <v>0.48</v>
      </c>
      <c r="AC656" s="11">
        <v>0.45</v>
      </c>
      <c r="AD656" s="11">
        <v>0.6</v>
      </c>
      <c r="AE656" s="11">
        <v>0.5</v>
      </c>
      <c r="AF656" s="11">
        <v>0.52</v>
      </c>
      <c r="AG656" s="11">
        <v>0.5</v>
      </c>
      <c r="AH656" s="11">
        <v>0.47</v>
      </c>
      <c r="AI656" s="11">
        <v>0.43</v>
      </c>
      <c r="AJ656" s="11">
        <v>0.48</v>
      </c>
      <c r="AK656" s="11">
        <v>0.47</v>
      </c>
      <c r="AL656" s="11">
        <v>0.42</v>
      </c>
      <c r="AM656" s="11">
        <v>0.65</v>
      </c>
      <c r="AN656" s="11">
        <v>0.43</v>
      </c>
      <c r="AO656" s="11">
        <v>0.49</v>
      </c>
      <c r="AP656" s="11">
        <v>0.28999999999999998</v>
      </c>
      <c r="AQ656" s="11">
        <v>0.49</v>
      </c>
      <c r="AR656" s="11">
        <v>0.45</v>
      </c>
      <c r="AS656" s="11">
        <v>0.35</v>
      </c>
      <c r="AT656" s="11">
        <v>0.48</v>
      </c>
      <c r="AU656" s="11">
        <v>0.27</v>
      </c>
      <c r="AV656" s="11">
        <v>0.56000000000000005</v>
      </c>
      <c r="AW656" s="11">
        <v>0.48</v>
      </c>
      <c r="AX656" s="11">
        <v>0.49</v>
      </c>
      <c r="AY656" s="11">
        <v>0.45</v>
      </c>
    </row>
    <row r="657" spans="1:51">
      <c r="A657" s="3"/>
      <c r="B657" t="s">
        <v>250</v>
      </c>
      <c r="C657" s="4">
        <v>783</v>
      </c>
      <c r="D657" s="4">
        <v>542</v>
      </c>
      <c r="E657" s="4">
        <v>195</v>
      </c>
      <c r="F657" s="4">
        <v>19</v>
      </c>
      <c r="G657" s="4">
        <v>27</v>
      </c>
      <c r="H657" s="4">
        <v>339</v>
      </c>
      <c r="I657" s="4">
        <v>444</v>
      </c>
      <c r="J657" s="4">
        <v>278</v>
      </c>
      <c r="K657" s="4">
        <v>520</v>
      </c>
      <c r="L657" s="4">
        <v>70</v>
      </c>
      <c r="M657" s="4">
        <v>18</v>
      </c>
      <c r="N657" s="4">
        <v>41</v>
      </c>
      <c r="O657" s="4">
        <v>268</v>
      </c>
      <c r="P657" s="4">
        <v>515</v>
      </c>
      <c r="Q657" s="4">
        <v>273</v>
      </c>
      <c r="R657" s="4">
        <v>510</v>
      </c>
      <c r="S657" s="4">
        <v>361</v>
      </c>
      <c r="T657" s="4">
        <v>405</v>
      </c>
      <c r="U657" s="4">
        <v>59</v>
      </c>
      <c r="V657" s="4">
        <v>77</v>
      </c>
      <c r="W657" s="4">
        <v>349</v>
      </c>
      <c r="X657" s="4">
        <v>299</v>
      </c>
      <c r="Y657" s="4">
        <v>157</v>
      </c>
      <c r="Z657" s="4">
        <v>151</v>
      </c>
      <c r="AA657" s="4">
        <v>104</v>
      </c>
      <c r="AB657" s="4">
        <v>172</v>
      </c>
      <c r="AC657" s="4">
        <v>583</v>
      </c>
      <c r="AD657" s="4">
        <v>25</v>
      </c>
      <c r="AE657" s="4">
        <v>81</v>
      </c>
      <c r="AF657" s="4">
        <v>20</v>
      </c>
      <c r="AG657" s="4">
        <v>215</v>
      </c>
      <c r="AH657" s="4">
        <v>373</v>
      </c>
      <c r="AI657" s="4">
        <v>152</v>
      </c>
      <c r="AJ657" s="4">
        <v>247</v>
      </c>
      <c r="AK657" s="4">
        <v>480</v>
      </c>
      <c r="AL657" s="4">
        <v>225</v>
      </c>
      <c r="AM657" s="4">
        <v>18</v>
      </c>
      <c r="AN657" s="4">
        <v>6</v>
      </c>
      <c r="AO657" s="4">
        <v>437</v>
      </c>
      <c r="AP657" s="4">
        <v>9</v>
      </c>
      <c r="AQ657" s="4">
        <v>384</v>
      </c>
      <c r="AR657" s="4">
        <v>310</v>
      </c>
      <c r="AS657" s="4">
        <v>69</v>
      </c>
      <c r="AT657" s="4">
        <v>642</v>
      </c>
      <c r="AU657" s="4">
        <v>465</v>
      </c>
      <c r="AV657" s="4">
        <v>318</v>
      </c>
      <c r="AW657" s="4">
        <v>339</v>
      </c>
      <c r="AX657" s="4">
        <v>106</v>
      </c>
      <c r="AY657" s="4">
        <v>214</v>
      </c>
    </row>
    <row r="658" spans="1:51">
      <c r="A658" s="3"/>
      <c r="C658" s="11">
        <v>0.24</v>
      </c>
      <c r="D658" s="11">
        <v>0.25</v>
      </c>
      <c r="E658" s="11">
        <v>0.25</v>
      </c>
      <c r="F658" s="11">
        <v>0.1</v>
      </c>
      <c r="G658" s="11">
        <v>0.19</v>
      </c>
      <c r="H658" s="11">
        <v>0.22</v>
      </c>
      <c r="I658" s="11">
        <v>0.25</v>
      </c>
      <c r="J658" s="11">
        <v>0.21</v>
      </c>
      <c r="K658" s="11">
        <v>0.27</v>
      </c>
      <c r="L658" s="11">
        <v>0.22</v>
      </c>
      <c r="M658" s="11">
        <v>0.21</v>
      </c>
      <c r="N658" s="11">
        <v>0.23</v>
      </c>
      <c r="O658" s="11">
        <v>0.35</v>
      </c>
      <c r="P658" s="11">
        <v>0.2</v>
      </c>
      <c r="Q658" s="11">
        <v>0.23</v>
      </c>
      <c r="R658" s="11">
        <v>0.24</v>
      </c>
      <c r="S658" s="11">
        <v>0.22</v>
      </c>
      <c r="T658" s="11">
        <v>0.25</v>
      </c>
      <c r="U658" s="11">
        <v>0.16</v>
      </c>
      <c r="V658" s="11">
        <v>0.2</v>
      </c>
      <c r="W658" s="11">
        <v>0.3</v>
      </c>
      <c r="X658" s="11">
        <v>0.21</v>
      </c>
      <c r="Y658" s="11">
        <v>0.22</v>
      </c>
      <c r="Z658" s="11">
        <v>0.24</v>
      </c>
      <c r="AA658" s="11">
        <v>0.3</v>
      </c>
      <c r="AB658" s="11">
        <v>0.22</v>
      </c>
      <c r="AC658" s="11">
        <v>0.24</v>
      </c>
      <c r="AD658" s="11">
        <v>0.15</v>
      </c>
      <c r="AE658" s="11">
        <v>0.25</v>
      </c>
      <c r="AF658" s="11">
        <v>0.2</v>
      </c>
      <c r="AG658" s="11">
        <v>0.24</v>
      </c>
      <c r="AH658" s="11">
        <v>0.24</v>
      </c>
      <c r="AI658" s="11">
        <v>0.19</v>
      </c>
      <c r="AJ658" s="11">
        <v>0.23</v>
      </c>
      <c r="AK658" s="11">
        <v>0.23</v>
      </c>
      <c r="AL658" s="11">
        <v>0.28999999999999998</v>
      </c>
      <c r="AM658" s="11">
        <v>0.13</v>
      </c>
      <c r="AN658" s="11">
        <v>0.28999999999999998</v>
      </c>
      <c r="AO658" s="11">
        <v>0.21</v>
      </c>
      <c r="AP658" s="11">
        <v>0.28000000000000003</v>
      </c>
      <c r="AQ658" s="11">
        <v>0.21</v>
      </c>
      <c r="AR658" s="11">
        <v>0.26</v>
      </c>
      <c r="AS658" s="11">
        <v>0.35</v>
      </c>
      <c r="AT658" s="11">
        <v>0.22</v>
      </c>
      <c r="AU658" s="11">
        <v>0.4</v>
      </c>
      <c r="AV658" s="11">
        <v>0.15</v>
      </c>
      <c r="AW658" s="11">
        <v>0.22</v>
      </c>
      <c r="AX658" s="11">
        <v>0.21</v>
      </c>
      <c r="AY658" s="11">
        <v>0.26</v>
      </c>
    </row>
    <row r="659" spans="1:51">
      <c r="A659" s="3"/>
    </row>
    <row r="660" spans="1:51">
      <c r="A660" s="3"/>
    </row>
    <row r="661" spans="1:51">
      <c r="A661" s="2" t="s">
        <v>255</v>
      </c>
    </row>
    <row r="662" spans="1:51">
      <c r="A662" s="3"/>
    </row>
    <row r="663" spans="1:51" s="10" customFormat="1" ht="29.25" customHeight="1">
      <c r="A663" s="9"/>
      <c r="C663" s="7" t="s">
        <v>39</v>
      </c>
      <c r="D663" s="14" t="s">
        <v>15</v>
      </c>
      <c r="E663" s="15"/>
      <c r="F663" s="15"/>
      <c r="G663" s="15"/>
      <c r="H663" s="14" t="s">
        <v>16</v>
      </c>
      <c r="I663" s="15"/>
      <c r="J663" s="14" t="s">
        <v>17</v>
      </c>
      <c r="K663" s="15"/>
      <c r="L663" s="15"/>
      <c r="M663" s="15"/>
      <c r="N663" s="15"/>
      <c r="O663" s="14" t="s">
        <v>40</v>
      </c>
      <c r="P663" s="15"/>
      <c r="Q663" s="14" t="s">
        <v>19</v>
      </c>
      <c r="R663" s="15"/>
      <c r="S663" s="14" t="s">
        <v>41</v>
      </c>
      <c r="T663" s="15"/>
      <c r="U663" s="14" t="s">
        <v>42</v>
      </c>
      <c r="V663" s="15"/>
      <c r="W663" s="15"/>
      <c r="X663" s="15"/>
      <c r="Y663" s="14" t="s">
        <v>22</v>
      </c>
      <c r="Z663" s="15"/>
      <c r="AA663" s="15"/>
      <c r="AB663" s="15"/>
      <c r="AC663" s="15"/>
      <c r="AD663" s="15"/>
      <c r="AE663" s="15"/>
      <c r="AF663" s="15"/>
      <c r="AG663" s="14" t="s">
        <v>23</v>
      </c>
      <c r="AH663" s="15"/>
      <c r="AI663" s="15"/>
      <c r="AJ663" s="14" t="s">
        <v>24</v>
      </c>
      <c r="AK663" s="15"/>
      <c r="AL663" s="14" t="s">
        <v>25</v>
      </c>
      <c r="AM663" s="15"/>
      <c r="AN663" s="15"/>
      <c r="AO663" s="15"/>
      <c r="AP663" s="15"/>
      <c r="AQ663" s="15"/>
      <c r="AR663" s="15"/>
      <c r="AS663" s="14" t="s">
        <v>26</v>
      </c>
      <c r="AT663" s="15"/>
      <c r="AU663" s="14" t="s">
        <v>43</v>
      </c>
      <c r="AV663" s="15"/>
      <c r="AW663" s="14" t="s">
        <v>44</v>
      </c>
      <c r="AX663" s="15"/>
      <c r="AY663" s="15"/>
    </row>
    <row r="664" spans="1:51" s="7" customFormat="1" ht="32.25" customHeight="1">
      <c r="A664" s="6"/>
      <c r="D664" s="8" t="s">
        <v>45</v>
      </c>
      <c r="E664" s="8" t="s">
        <v>46</v>
      </c>
      <c r="F664" s="8" t="s">
        <v>47</v>
      </c>
      <c r="G664" s="8" t="s">
        <v>48</v>
      </c>
      <c r="H664" s="8" t="s">
        <v>49</v>
      </c>
      <c r="I664" s="8" t="s">
        <v>50</v>
      </c>
      <c r="J664" s="8" t="s">
        <v>51</v>
      </c>
      <c r="K664" s="8" t="s">
        <v>52</v>
      </c>
      <c r="L664" s="8" t="s">
        <v>53</v>
      </c>
      <c r="M664" s="8" t="s">
        <v>54</v>
      </c>
      <c r="N664" s="8" t="s">
        <v>55</v>
      </c>
      <c r="O664" s="8" t="s">
        <v>56</v>
      </c>
      <c r="P664" s="8" t="s">
        <v>57</v>
      </c>
      <c r="Q664" s="8" t="s">
        <v>56</v>
      </c>
      <c r="R664" s="8" t="s">
        <v>57</v>
      </c>
      <c r="S664" s="8" t="s">
        <v>56</v>
      </c>
      <c r="T664" s="8" t="s">
        <v>57</v>
      </c>
      <c r="U664" s="8" t="s">
        <v>58</v>
      </c>
      <c r="V664" s="8" t="s">
        <v>59</v>
      </c>
      <c r="W664" s="8" t="s">
        <v>60</v>
      </c>
      <c r="X664" s="8" t="s">
        <v>61</v>
      </c>
      <c r="Y664" s="8" t="s">
        <v>62</v>
      </c>
      <c r="Z664" s="8" t="s">
        <v>63</v>
      </c>
      <c r="AA664" s="8" t="s">
        <v>64</v>
      </c>
      <c r="AB664" s="8" t="s">
        <v>65</v>
      </c>
      <c r="AC664" s="8" t="s">
        <v>66</v>
      </c>
      <c r="AD664" s="8" t="s">
        <v>67</v>
      </c>
      <c r="AE664" s="8" t="s">
        <v>68</v>
      </c>
      <c r="AF664" s="8" t="s">
        <v>69</v>
      </c>
      <c r="AG664" s="8" t="s">
        <v>70</v>
      </c>
      <c r="AH664" s="8" t="s">
        <v>71</v>
      </c>
      <c r="AI664" s="8" t="s">
        <v>72</v>
      </c>
      <c r="AJ664" s="8" t="s">
        <v>73</v>
      </c>
      <c r="AK664" s="8" t="s">
        <v>74</v>
      </c>
      <c r="AL664" s="8" t="s">
        <v>75</v>
      </c>
      <c r="AM664" s="8" t="s">
        <v>76</v>
      </c>
      <c r="AN664" s="8" t="s">
        <v>77</v>
      </c>
      <c r="AO664" s="8" t="s">
        <v>78</v>
      </c>
      <c r="AP664" s="8" t="s">
        <v>79</v>
      </c>
      <c r="AQ664" s="8" t="s">
        <v>80</v>
      </c>
      <c r="AR664" s="8" t="s">
        <v>81</v>
      </c>
      <c r="AS664" s="8" t="s">
        <v>82</v>
      </c>
      <c r="AT664" s="8" t="s">
        <v>57</v>
      </c>
      <c r="AU664" s="8" t="s">
        <v>56</v>
      </c>
      <c r="AV664" s="8" t="s">
        <v>57</v>
      </c>
      <c r="AW664" s="8" t="s">
        <v>83</v>
      </c>
      <c r="AX664" s="8" t="s">
        <v>84</v>
      </c>
      <c r="AY664" s="8" t="s">
        <v>85</v>
      </c>
    </row>
    <row r="665" spans="1:51">
      <c r="A665" s="3" t="s">
        <v>86</v>
      </c>
      <c r="C665" s="4">
        <v>3315</v>
      </c>
      <c r="D665" s="4">
        <v>2189</v>
      </c>
      <c r="E665" s="4">
        <v>790</v>
      </c>
      <c r="F665" s="4">
        <v>196</v>
      </c>
      <c r="G665" s="4">
        <v>140</v>
      </c>
      <c r="H665" s="4">
        <v>1558</v>
      </c>
      <c r="I665" s="4">
        <v>1757</v>
      </c>
      <c r="J665" s="4">
        <v>1318</v>
      </c>
      <c r="K665" s="4">
        <v>1919</v>
      </c>
      <c r="L665" s="4">
        <v>321</v>
      </c>
      <c r="M665" s="4">
        <v>85</v>
      </c>
      <c r="N665" s="4">
        <v>179</v>
      </c>
      <c r="O665" s="4">
        <v>774</v>
      </c>
      <c r="P665" s="4">
        <v>2541</v>
      </c>
      <c r="Q665" s="4">
        <v>1183</v>
      </c>
      <c r="R665" s="4">
        <v>2132</v>
      </c>
      <c r="S665" s="4">
        <v>1635</v>
      </c>
      <c r="T665" s="4">
        <v>1629</v>
      </c>
      <c r="U665" s="4">
        <v>373</v>
      </c>
      <c r="V665" s="4">
        <v>385</v>
      </c>
      <c r="W665" s="4">
        <v>1153</v>
      </c>
      <c r="X665" s="4">
        <v>1397</v>
      </c>
      <c r="Y665" s="4">
        <v>704</v>
      </c>
      <c r="Z665" s="4">
        <v>615</v>
      </c>
      <c r="AA665" s="4">
        <v>348</v>
      </c>
      <c r="AB665" s="4">
        <v>766</v>
      </c>
      <c r="AC665" s="4">
        <v>2433</v>
      </c>
      <c r="AD665" s="4">
        <v>172</v>
      </c>
      <c r="AE665" s="4">
        <v>326</v>
      </c>
      <c r="AF665" s="4">
        <v>103</v>
      </c>
      <c r="AG665" s="4">
        <v>888</v>
      </c>
      <c r="AH665" s="4">
        <v>1525</v>
      </c>
      <c r="AI665" s="4">
        <v>784</v>
      </c>
      <c r="AJ665" s="4">
        <v>1081</v>
      </c>
      <c r="AK665" s="4">
        <v>2084</v>
      </c>
      <c r="AL665" s="4">
        <v>784</v>
      </c>
      <c r="AM665" s="4">
        <v>140</v>
      </c>
      <c r="AN665" s="4">
        <v>20</v>
      </c>
      <c r="AO665" s="4">
        <v>2059</v>
      </c>
      <c r="AP665" s="4">
        <v>33</v>
      </c>
      <c r="AQ665" s="4">
        <v>1819</v>
      </c>
      <c r="AR665" s="4">
        <v>1216</v>
      </c>
      <c r="AS665" s="4">
        <v>198</v>
      </c>
      <c r="AT665" s="4">
        <v>2919</v>
      </c>
      <c r="AU665" s="4">
        <v>1158</v>
      </c>
      <c r="AV665" s="4">
        <v>2157</v>
      </c>
      <c r="AW665" s="4">
        <v>1548</v>
      </c>
      <c r="AX665" s="4">
        <v>502</v>
      </c>
      <c r="AY665" s="4">
        <v>819</v>
      </c>
    </row>
    <row r="666" spans="1:51">
      <c r="A666" s="3"/>
    </row>
    <row r="667" spans="1:51">
      <c r="A667" s="3" t="s">
        <v>256</v>
      </c>
      <c r="B667" t="s">
        <v>244</v>
      </c>
      <c r="C667" s="4">
        <v>533</v>
      </c>
      <c r="D667" s="4">
        <v>336</v>
      </c>
      <c r="E667" s="4">
        <v>110</v>
      </c>
      <c r="F667" s="4">
        <v>47</v>
      </c>
      <c r="G667" s="4">
        <v>39</v>
      </c>
      <c r="H667" s="4">
        <v>305</v>
      </c>
      <c r="I667" s="4">
        <v>228</v>
      </c>
      <c r="J667" s="4">
        <v>225</v>
      </c>
      <c r="K667" s="4">
        <v>284</v>
      </c>
      <c r="L667" s="4">
        <v>42</v>
      </c>
      <c r="M667" s="4">
        <v>12</v>
      </c>
      <c r="N667" s="4">
        <v>30</v>
      </c>
      <c r="O667" s="4">
        <v>61</v>
      </c>
      <c r="P667" s="4">
        <v>472</v>
      </c>
      <c r="Q667" s="4">
        <v>200</v>
      </c>
      <c r="R667" s="4">
        <v>333</v>
      </c>
      <c r="S667" s="4">
        <v>291</v>
      </c>
      <c r="T667" s="4">
        <v>231</v>
      </c>
      <c r="U667" s="4">
        <v>93</v>
      </c>
      <c r="V667" s="4">
        <v>76</v>
      </c>
      <c r="W667" s="4">
        <v>145</v>
      </c>
      <c r="X667" s="4">
        <v>218</v>
      </c>
      <c r="Y667" s="4">
        <v>99</v>
      </c>
      <c r="Z667" s="4">
        <v>79</v>
      </c>
      <c r="AA667" s="4">
        <v>56</v>
      </c>
      <c r="AB667" s="4">
        <v>127</v>
      </c>
      <c r="AC667" s="4">
        <v>362</v>
      </c>
      <c r="AD667" s="4">
        <v>41</v>
      </c>
      <c r="AE667" s="4">
        <v>65</v>
      </c>
      <c r="AF667" s="4">
        <v>19</v>
      </c>
      <c r="AG667" s="4">
        <v>157</v>
      </c>
      <c r="AH667" s="4">
        <v>245</v>
      </c>
      <c r="AI667" s="4">
        <v>118</v>
      </c>
      <c r="AJ667" s="4">
        <v>173</v>
      </c>
      <c r="AK667" s="4">
        <v>342</v>
      </c>
      <c r="AL667" s="4">
        <v>95</v>
      </c>
      <c r="AM667" s="4">
        <v>31</v>
      </c>
      <c r="AN667" s="4">
        <v>4</v>
      </c>
      <c r="AO667" s="4">
        <v>361</v>
      </c>
      <c r="AP667" s="4">
        <v>6</v>
      </c>
      <c r="AQ667" s="4">
        <v>310</v>
      </c>
      <c r="AR667" s="4">
        <v>187</v>
      </c>
      <c r="AS667" s="4">
        <v>27</v>
      </c>
      <c r="AT667" s="4">
        <v>488</v>
      </c>
      <c r="AU667" s="4">
        <v>76</v>
      </c>
      <c r="AV667" s="4">
        <v>457</v>
      </c>
      <c r="AW667" s="4">
        <v>270</v>
      </c>
      <c r="AX667" s="4">
        <v>98</v>
      </c>
      <c r="AY667" s="4">
        <v>112</v>
      </c>
    </row>
    <row r="668" spans="1:51">
      <c r="A668" s="3"/>
      <c r="C668" s="11">
        <v>0.16</v>
      </c>
      <c r="D668" s="11">
        <v>0.15</v>
      </c>
      <c r="E668" s="11">
        <v>0.14000000000000001</v>
      </c>
      <c r="F668" s="11">
        <v>0.24</v>
      </c>
      <c r="G668" s="11">
        <v>0.28000000000000003</v>
      </c>
      <c r="H668" s="11">
        <v>0.2</v>
      </c>
      <c r="I668" s="11">
        <v>0.13</v>
      </c>
      <c r="J668" s="11">
        <v>0.17</v>
      </c>
      <c r="K668" s="11">
        <v>0.15</v>
      </c>
      <c r="L668" s="11">
        <v>0.13</v>
      </c>
      <c r="M668" s="11">
        <v>0.14000000000000001</v>
      </c>
      <c r="N668" s="11">
        <v>0.17</v>
      </c>
      <c r="O668" s="11">
        <v>0.08</v>
      </c>
      <c r="P668" s="11">
        <v>0.19</v>
      </c>
      <c r="Q668" s="11">
        <v>0.17</v>
      </c>
      <c r="R668" s="11">
        <v>0.16</v>
      </c>
      <c r="S668" s="11">
        <v>0.18</v>
      </c>
      <c r="T668" s="11">
        <v>0.14000000000000001</v>
      </c>
      <c r="U668" s="11">
        <v>0.25</v>
      </c>
      <c r="V668" s="11">
        <v>0.2</v>
      </c>
      <c r="W668" s="11">
        <v>0.13</v>
      </c>
      <c r="X668" s="11">
        <v>0.16</v>
      </c>
      <c r="Y668" s="11">
        <v>0.14000000000000001</v>
      </c>
      <c r="Z668" s="11">
        <v>0.13</v>
      </c>
      <c r="AA668" s="11">
        <v>0.16</v>
      </c>
      <c r="AB668" s="11">
        <v>0.17</v>
      </c>
      <c r="AC668" s="11">
        <v>0.15</v>
      </c>
      <c r="AD668" s="11">
        <v>0.24</v>
      </c>
      <c r="AE668" s="11">
        <v>0.2</v>
      </c>
      <c r="AF668" s="11">
        <v>0.18</v>
      </c>
      <c r="AG668" s="11">
        <v>0.18</v>
      </c>
      <c r="AH668" s="11">
        <v>0.16</v>
      </c>
      <c r="AI668" s="11">
        <v>0.15</v>
      </c>
      <c r="AJ668" s="11">
        <v>0.16</v>
      </c>
      <c r="AK668" s="11">
        <v>0.16</v>
      </c>
      <c r="AL668" s="11">
        <v>0.12</v>
      </c>
      <c r="AM668" s="11">
        <v>0.22</v>
      </c>
      <c r="AN668" s="11">
        <v>0.2</v>
      </c>
      <c r="AO668" s="11">
        <v>0.18</v>
      </c>
      <c r="AP668" s="11">
        <v>0.17</v>
      </c>
      <c r="AQ668" s="11">
        <v>0.17</v>
      </c>
      <c r="AR668" s="11">
        <v>0.15</v>
      </c>
      <c r="AS668" s="11">
        <v>0.14000000000000001</v>
      </c>
      <c r="AT668" s="11">
        <v>0.17</v>
      </c>
      <c r="AU668" s="11">
        <v>7.0000000000000007E-2</v>
      </c>
      <c r="AV668" s="11">
        <v>0.21</v>
      </c>
      <c r="AW668" s="11">
        <v>0.17</v>
      </c>
      <c r="AX668" s="11">
        <v>0.19</v>
      </c>
      <c r="AY668" s="11">
        <v>0.14000000000000001</v>
      </c>
    </row>
    <row r="669" spans="1:51">
      <c r="A669" s="3"/>
      <c r="B669" t="s">
        <v>245</v>
      </c>
      <c r="C669" s="4">
        <v>1481</v>
      </c>
      <c r="D669" s="4">
        <v>999</v>
      </c>
      <c r="E669" s="4">
        <v>325</v>
      </c>
      <c r="F669" s="4">
        <v>105</v>
      </c>
      <c r="G669" s="4">
        <v>51</v>
      </c>
      <c r="H669" s="4">
        <v>691</v>
      </c>
      <c r="I669" s="4">
        <v>790</v>
      </c>
      <c r="J669" s="4">
        <v>586</v>
      </c>
      <c r="K669" s="4">
        <v>848</v>
      </c>
      <c r="L669" s="4">
        <v>134</v>
      </c>
      <c r="M669" s="4">
        <v>45</v>
      </c>
      <c r="N669" s="4">
        <v>74</v>
      </c>
      <c r="O669" s="4">
        <v>310</v>
      </c>
      <c r="P669" s="4">
        <v>1171</v>
      </c>
      <c r="Q669" s="4">
        <v>522</v>
      </c>
      <c r="R669" s="4">
        <v>959</v>
      </c>
      <c r="S669" s="4">
        <v>749</v>
      </c>
      <c r="T669" s="4">
        <v>714</v>
      </c>
      <c r="U669" s="4">
        <v>174</v>
      </c>
      <c r="V669" s="4">
        <v>173</v>
      </c>
      <c r="W669" s="4">
        <v>465</v>
      </c>
      <c r="X669" s="4">
        <v>665</v>
      </c>
      <c r="Y669" s="4">
        <v>314</v>
      </c>
      <c r="Z669" s="4">
        <v>284</v>
      </c>
      <c r="AA669" s="4">
        <v>146</v>
      </c>
      <c r="AB669" s="4">
        <v>365</v>
      </c>
      <c r="AC669" s="4">
        <v>1109</v>
      </c>
      <c r="AD669" s="4">
        <v>83</v>
      </c>
      <c r="AE669" s="4">
        <v>139</v>
      </c>
      <c r="AF669" s="4">
        <v>49</v>
      </c>
      <c r="AG669" s="4">
        <v>389</v>
      </c>
      <c r="AH669" s="4">
        <v>665</v>
      </c>
      <c r="AI669" s="4">
        <v>389</v>
      </c>
      <c r="AJ669" s="4">
        <v>511</v>
      </c>
      <c r="AK669" s="4">
        <v>919</v>
      </c>
      <c r="AL669" s="4">
        <v>336</v>
      </c>
      <c r="AM669" s="4">
        <v>83</v>
      </c>
      <c r="AN669" s="4">
        <v>8</v>
      </c>
      <c r="AO669" s="4">
        <v>950</v>
      </c>
      <c r="AP669" s="4">
        <v>12</v>
      </c>
      <c r="AQ669" s="4">
        <v>854</v>
      </c>
      <c r="AR669" s="4">
        <v>536</v>
      </c>
      <c r="AS669" s="4">
        <v>63</v>
      </c>
      <c r="AT669" s="4">
        <v>1342</v>
      </c>
      <c r="AU669" s="4">
        <v>426</v>
      </c>
      <c r="AV669" s="4">
        <v>1055</v>
      </c>
      <c r="AW669" s="4">
        <v>719</v>
      </c>
      <c r="AX669" s="4">
        <v>218</v>
      </c>
      <c r="AY669" s="4">
        <v>364</v>
      </c>
    </row>
    <row r="670" spans="1:51">
      <c r="A670" s="3"/>
      <c r="C670" s="11">
        <v>0.45</v>
      </c>
      <c r="D670" s="11">
        <v>0.46</v>
      </c>
      <c r="E670" s="11">
        <v>0.41</v>
      </c>
      <c r="F670" s="11">
        <v>0.53</v>
      </c>
      <c r="G670" s="11">
        <v>0.36</v>
      </c>
      <c r="H670" s="11">
        <v>0.44</v>
      </c>
      <c r="I670" s="11">
        <v>0.45</v>
      </c>
      <c r="J670" s="11">
        <v>0.44</v>
      </c>
      <c r="K670" s="11">
        <v>0.44</v>
      </c>
      <c r="L670" s="11">
        <v>0.42</v>
      </c>
      <c r="M670" s="11">
        <v>0.53</v>
      </c>
      <c r="N670" s="11">
        <v>0.41</v>
      </c>
      <c r="O670" s="11">
        <v>0.4</v>
      </c>
      <c r="P670" s="11">
        <v>0.46</v>
      </c>
      <c r="Q670" s="11">
        <v>0.44</v>
      </c>
      <c r="R670" s="11">
        <v>0.45</v>
      </c>
      <c r="S670" s="11">
        <v>0.46</v>
      </c>
      <c r="T670" s="11">
        <v>0.44</v>
      </c>
      <c r="U670" s="11">
        <v>0.47</v>
      </c>
      <c r="V670" s="11">
        <v>0.45</v>
      </c>
      <c r="W670" s="11">
        <v>0.4</v>
      </c>
      <c r="X670" s="11">
        <v>0.48</v>
      </c>
      <c r="Y670" s="11">
        <v>0.45</v>
      </c>
      <c r="Z670" s="11">
        <v>0.46</v>
      </c>
      <c r="AA670" s="11">
        <v>0.42</v>
      </c>
      <c r="AB670" s="11">
        <v>0.48</v>
      </c>
      <c r="AC670" s="11">
        <v>0.46</v>
      </c>
      <c r="AD670" s="11">
        <v>0.48</v>
      </c>
      <c r="AE670" s="11">
        <v>0.43</v>
      </c>
      <c r="AF670" s="11">
        <v>0.48</v>
      </c>
      <c r="AG670" s="11">
        <v>0.44</v>
      </c>
      <c r="AH670" s="11">
        <v>0.44</v>
      </c>
      <c r="AI670" s="11">
        <v>0.5</v>
      </c>
      <c r="AJ670" s="11">
        <v>0.47</v>
      </c>
      <c r="AK670" s="11">
        <v>0.44</v>
      </c>
      <c r="AL670" s="11">
        <v>0.43</v>
      </c>
      <c r="AM670" s="11">
        <v>0.6</v>
      </c>
      <c r="AN670" s="11">
        <v>0.42</v>
      </c>
      <c r="AO670" s="11">
        <v>0.46</v>
      </c>
      <c r="AP670" s="11">
        <v>0.35</v>
      </c>
      <c r="AQ670" s="11">
        <v>0.47</v>
      </c>
      <c r="AR670" s="11">
        <v>0.44</v>
      </c>
      <c r="AS670" s="11">
        <v>0.32</v>
      </c>
      <c r="AT670" s="11">
        <v>0.46</v>
      </c>
      <c r="AU670" s="11">
        <v>0.37</v>
      </c>
      <c r="AV670" s="11">
        <v>0.49</v>
      </c>
      <c r="AW670" s="11">
        <v>0.46</v>
      </c>
      <c r="AX670" s="11">
        <v>0.43</v>
      </c>
      <c r="AY670" s="11">
        <v>0.45</v>
      </c>
    </row>
    <row r="671" spans="1:51">
      <c r="A671" s="3"/>
      <c r="B671" t="s">
        <v>246</v>
      </c>
      <c r="C671" s="4">
        <v>808</v>
      </c>
      <c r="D671" s="4">
        <v>534</v>
      </c>
      <c r="E671" s="4">
        <v>215</v>
      </c>
      <c r="F671" s="4">
        <v>27</v>
      </c>
      <c r="G671" s="4">
        <v>32</v>
      </c>
      <c r="H671" s="4">
        <v>344</v>
      </c>
      <c r="I671" s="4">
        <v>464</v>
      </c>
      <c r="J671" s="4">
        <v>332</v>
      </c>
      <c r="K671" s="4">
        <v>474</v>
      </c>
      <c r="L671" s="4">
        <v>92</v>
      </c>
      <c r="M671" s="4">
        <v>22</v>
      </c>
      <c r="N671" s="4">
        <v>49</v>
      </c>
      <c r="O671" s="4">
        <v>242</v>
      </c>
      <c r="P671" s="4">
        <v>567</v>
      </c>
      <c r="Q671" s="4">
        <v>294</v>
      </c>
      <c r="R671" s="4">
        <v>515</v>
      </c>
      <c r="S671" s="4">
        <v>365</v>
      </c>
      <c r="T671" s="4">
        <v>432</v>
      </c>
      <c r="U671" s="4">
        <v>72</v>
      </c>
      <c r="V671" s="4">
        <v>78</v>
      </c>
      <c r="W671" s="4">
        <v>321</v>
      </c>
      <c r="X671" s="4">
        <v>336</v>
      </c>
      <c r="Y671" s="4">
        <v>190</v>
      </c>
      <c r="Z671" s="4">
        <v>150</v>
      </c>
      <c r="AA671" s="4">
        <v>77</v>
      </c>
      <c r="AB671" s="4">
        <v>173</v>
      </c>
      <c r="AC671" s="4">
        <v>589</v>
      </c>
      <c r="AD671" s="4">
        <v>34</v>
      </c>
      <c r="AE671" s="4">
        <v>75</v>
      </c>
      <c r="AF671" s="4">
        <v>20</v>
      </c>
      <c r="AG671" s="4">
        <v>201</v>
      </c>
      <c r="AH671" s="4">
        <v>384</v>
      </c>
      <c r="AI671" s="4">
        <v>183</v>
      </c>
      <c r="AJ671" s="4">
        <v>247</v>
      </c>
      <c r="AK671" s="4">
        <v>511</v>
      </c>
      <c r="AL671" s="4">
        <v>201</v>
      </c>
      <c r="AM671" s="4">
        <v>20</v>
      </c>
      <c r="AN671" s="4">
        <v>4</v>
      </c>
      <c r="AO671" s="4">
        <v>482</v>
      </c>
      <c r="AP671" s="4">
        <v>8</v>
      </c>
      <c r="AQ671" s="4">
        <v>419</v>
      </c>
      <c r="AR671" s="4">
        <v>296</v>
      </c>
      <c r="AS671" s="4">
        <v>60</v>
      </c>
      <c r="AT671" s="4">
        <v>692</v>
      </c>
      <c r="AU671" s="4">
        <v>363</v>
      </c>
      <c r="AV671" s="4">
        <v>445</v>
      </c>
      <c r="AW671" s="4">
        <v>353</v>
      </c>
      <c r="AX671" s="4">
        <v>114</v>
      </c>
      <c r="AY671" s="4">
        <v>211</v>
      </c>
    </row>
    <row r="672" spans="1:51">
      <c r="A672" s="3"/>
      <c r="C672" s="11">
        <v>0.24</v>
      </c>
      <c r="D672" s="11">
        <v>0.24</v>
      </c>
      <c r="E672" s="11">
        <v>0.27</v>
      </c>
      <c r="F672" s="11">
        <v>0.14000000000000001</v>
      </c>
      <c r="G672" s="11">
        <v>0.23</v>
      </c>
      <c r="H672" s="11">
        <v>0.22</v>
      </c>
      <c r="I672" s="11">
        <v>0.26</v>
      </c>
      <c r="J672" s="11">
        <v>0.25</v>
      </c>
      <c r="K672" s="11">
        <v>0.25</v>
      </c>
      <c r="L672" s="11">
        <v>0.28999999999999998</v>
      </c>
      <c r="M672" s="11">
        <v>0.25</v>
      </c>
      <c r="N672" s="11">
        <v>0.27</v>
      </c>
      <c r="O672" s="11">
        <v>0.31</v>
      </c>
      <c r="P672" s="11">
        <v>0.22</v>
      </c>
      <c r="Q672" s="11">
        <v>0.25</v>
      </c>
      <c r="R672" s="11">
        <v>0.24</v>
      </c>
      <c r="S672" s="11">
        <v>0.22</v>
      </c>
      <c r="T672" s="11">
        <v>0.27</v>
      </c>
      <c r="U672" s="11">
        <v>0.19</v>
      </c>
      <c r="V672" s="11">
        <v>0.2</v>
      </c>
      <c r="W672" s="11">
        <v>0.28000000000000003</v>
      </c>
      <c r="X672" s="11">
        <v>0.24</v>
      </c>
      <c r="Y672" s="11">
        <v>0.27</v>
      </c>
      <c r="Z672" s="11">
        <v>0.24</v>
      </c>
      <c r="AA672" s="11">
        <v>0.22</v>
      </c>
      <c r="AB672" s="11">
        <v>0.23</v>
      </c>
      <c r="AC672" s="11">
        <v>0.24</v>
      </c>
      <c r="AD672" s="11">
        <v>0.2</v>
      </c>
      <c r="AE672" s="11">
        <v>0.23</v>
      </c>
      <c r="AF672" s="11">
        <v>0.19</v>
      </c>
      <c r="AG672" s="11">
        <v>0.23</v>
      </c>
      <c r="AH672" s="11">
        <v>0.25</v>
      </c>
      <c r="AI672" s="11">
        <v>0.23</v>
      </c>
      <c r="AJ672" s="11">
        <v>0.23</v>
      </c>
      <c r="AK672" s="11">
        <v>0.25</v>
      </c>
      <c r="AL672" s="11">
        <v>0.26</v>
      </c>
      <c r="AM672" s="11">
        <v>0.14000000000000001</v>
      </c>
      <c r="AN672" s="11">
        <v>0.19</v>
      </c>
      <c r="AO672" s="11">
        <v>0.23</v>
      </c>
      <c r="AP672" s="11">
        <v>0.25</v>
      </c>
      <c r="AQ672" s="11">
        <v>0.23</v>
      </c>
      <c r="AR672" s="11">
        <v>0.24</v>
      </c>
      <c r="AS672" s="11">
        <v>0.3</v>
      </c>
      <c r="AT672" s="11">
        <v>0.24</v>
      </c>
      <c r="AU672" s="11">
        <v>0.31</v>
      </c>
      <c r="AV672" s="11">
        <v>0.21</v>
      </c>
      <c r="AW672" s="11">
        <v>0.23</v>
      </c>
      <c r="AX672" s="11">
        <v>0.23</v>
      </c>
      <c r="AY672" s="11">
        <v>0.26</v>
      </c>
    </row>
    <row r="673" spans="1:51">
      <c r="A673" s="3"/>
      <c r="B673" t="s">
        <v>247</v>
      </c>
      <c r="C673" s="4">
        <v>370</v>
      </c>
      <c r="D673" s="4">
        <v>242</v>
      </c>
      <c r="E673" s="4">
        <v>105</v>
      </c>
      <c r="F673" s="4">
        <v>7</v>
      </c>
      <c r="G673" s="4">
        <v>15</v>
      </c>
      <c r="H673" s="4">
        <v>146</v>
      </c>
      <c r="I673" s="4">
        <v>223</v>
      </c>
      <c r="J673" s="4">
        <v>131</v>
      </c>
      <c r="K673" s="4">
        <v>232</v>
      </c>
      <c r="L673" s="4">
        <v>42</v>
      </c>
      <c r="M673" s="4">
        <v>5</v>
      </c>
      <c r="N673" s="4">
        <v>20</v>
      </c>
      <c r="O673" s="4">
        <v>121</v>
      </c>
      <c r="P673" s="4">
        <v>249</v>
      </c>
      <c r="Q673" s="4">
        <v>125</v>
      </c>
      <c r="R673" s="4">
        <v>245</v>
      </c>
      <c r="S673" s="4">
        <v>180</v>
      </c>
      <c r="T673" s="4">
        <v>183</v>
      </c>
      <c r="U673" s="4">
        <v>25</v>
      </c>
      <c r="V673" s="4">
        <v>47</v>
      </c>
      <c r="W673" s="4">
        <v>158</v>
      </c>
      <c r="X673" s="4">
        <v>139</v>
      </c>
      <c r="Y673" s="4">
        <v>80</v>
      </c>
      <c r="Z673" s="4">
        <v>86</v>
      </c>
      <c r="AA673" s="4">
        <v>46</v>
      </c>
      <c r="AB673" s="4">
        <v>70</v>
      </c>
      <c r="AC673" s="4">
        <v>282</v>
      </c>
      <c r="AD673" s="4">
        <v>9</v>
      </c>
      <c r="AE673" s="4">
        <v>38</v>
      </c>
      <c r="AF673" s="4">
        <v>11</v>
      </c>
      <c r="AG673" s="4">
        <v>106</v>
      </c>
      <c r="AH673" s="4">
        <v>171</v>
      </c>
      <c r="AI673" s="4">
        <v>74</v>
      </c>
      <c r="AJ673" s="4">
        <v>105</v>
      </c>
      <c r="AK673" s="4">
        <v>242</v>
      </c>
      <c r="AL673" s="4">
        <v>105</v>
      </c>
      <c r="AM673" s="4">
        <v>4</v>
      </c>
      <c r="AN673" s="4">
        <v>2</v>
      </c>
      <c r="AO673" s="4">
        <v>210</v>
      </c>
      <c r="AP673" s="4">
        <v>5</v>
      </c>
      <c r="AQ673" s="4">
        <v>192</v>
      </c>
      <c r="AR673" s="4">
        <v>133</v>
      </c>
      <c r="AS673" s="4">
        <v>36</v>
      </c>
      <c r="AT673" s="4">
        <v>302</v>
      </c>
      <c r="AU673" s="4">
        <v>215</v>
      </c>
      <c r="AV673" s="4">
        <v>155</v>
      </c>
      <c r="AW673" s="4">
        <v>159</v>
      </c>
      <c r="AX673" s="4">
        <v>50</v>
      </c>
      <c r="AY673" s="4">
        <v>105</v>
      </c>
    </row>
    <row r="674" spans="1:51">
      <c r="A674" s="3"/>
      <c r="C674" s="11">
        <v>0.11</v>
      </c>
      <c r="D674" s="11">
        <v>0.11</v>
      </c>
      <c r="E674" s="11">
        <v>0.13</v>
      </c>
      <c r="F674" s="11">
        <v>0.04</v>
      </c>
      <c r="G674" s="11">
        <v>0.1</v>
      </c>
      <c r="H674" s="11">
        <v>0.09</v>
      </c>
      <c r="I674" s="11">
        <v>0.13</v>
      </c>
      <c r="J674" s="11">
        <v>0.1</v>
      </c>
      <c r="K674" s="11">
        <v>0.12</v>
      </c>
      <c r="L674" s="11">
        <v>0.13</v>
      </c>
      <c r="M674" s="11">
        <v>0.05</v>
      </c>
      <c r="N674" s="11">
        <v>0.11</v>
      </c>
      <c r="O674" s="11">
        <v>0.16</v>
      </c>
      <c r="P674" s="11">
        <v>0.1</v>
      </c>
      <c r="Q674" s="11">
        <v>0.11</v>
      </c>
      <c r="R674" s="11">
        <v>0.11</v>
      </c>
      <c r="S674" s="11">
        <v>0.11</v>
      </c>
      <c r="T674" s="11">
        <v>0.11</v>
      </c>
      <c r="U674" s="11">
        <v>7.0000000000000007E-2</v>
      </c>
      <c r="V674" s="11">
        <v>0.12</v>
      </c>
      <c r="W674" s="11">
        <v>0.14000000000000001</v>
      </c>
      <c r="X674" s="11">
        <v>0.1</v>
      </c>
      <c r="Y674" s="11">
        <v>0.11</v>
      </c>
      <c r="Z674" s="11">
        <v>0.14000000000000001</v>
      </c>
      <c r="AA674" s="11">
        <v>0.13</v>
      </c>
      <c r="AB674" s="11">
        <v>0.09</v>
      </c>
      <c r="AC674" s="11">
        <v>0.12</v>
      </c>
      <c r="AD674" s="11">
        <v>0.06</v>
      </c>
      <c r="AE674" s="11">
        <v>0.12</v>
      </c>
      <c r="AF674" s="11">
        <v>0.11</v>
      </c>
      <c r="AG674" s="11">
        <v>0.12</v>
      </c>
      <c r="AH674" s="11">
        <v>0.11</v>
      </c>
      <c r="AI674" s="11">
        <v>0.09</v>
      </c>
      <c r="AJ674" s="11">
        <v>0.1</v>
      </c>
      <c r="AK674" s="11">
        <v>0.12</v>
      </c>
      <c r="AL674" s="11">
        <v>0.13</v>
      </c>
      <c r="AM674" s="11">
        <v>0.03</v>
      </c>
      <c r="AN674" s="11">
        <v>0.1</v>
      </c>
      <c r="AO674" s="11">
        <v>0.1</v>
      </c>
      <c r="AP674" s="11">
        <v>0.15</v>
      </c>
      <c r="AQ674" s="11">
        <v>0.11</v>
      </c>
      <c r="AR674" s="11">
        <v>0.11</v>
      </c>
      <c r="AS674" s="11">
        <v>0.18</v>
      </c>
      <c r="AT674" s="11">
        <v>0.1</v>
      </c>
      <c r="AU674" s="11">
        <v>0.19</v>
      </c>
      <c r="AV674" s="11">
        <v>7.0000000000000007E-2</v>
      </c>
      <c r="AW674" s="11">
        <v>0.1</v>
      </c>
      <c r="AX674" s="11">
        <v>0.1</v>
      </c>
      <c r="AY674" s="11">
        <v>0.13</v>
      </c>
    </row>
    <row r="675" spans="1:51">
      <c r="A675" s="3"/>
      <c r="B675" t="s">
        <v>248</v>
      </c>
      <c r="C675" s="4">
        <v>124</v>
      </c>
      <c r="D675" s="4">
        <v>76</v>
      </c>
      <c r="E675" s="4">
        <v>34</v>
      </c>
      <c r="F675" s="4">
        <v>10</v>
      </c>
      <c r="G675" s="4">
        <v>3</v>
      </c>
      <c r="H675" s="4">
        <v>71</v>
      </c>
      <c r="I675" s="4">
        <v>52</v>
      </c>
      <c r="J675" s="4">
        <v>45</v>
      </c>
      <c r="K675" s="4">
        <v>82</v>
      </c>
      <c r="L675" s="4">
        <v>12</v>
      </c>
      <c r="M675" s="4">
        <v>2</v>
      </c>
      <c r="N675" s="4">
        <v>6</v>
      </c>
      <c r="O675" s="4">
        <v>41</v>
      </c>
      <c r="P675" s="4">
        <v>83</v>
      </c>
      <c r="Q675" s="4">
        <v>43</v>
      </c>
      <c r="R675" s="4">
        <v>81</v>
      </c>
      <c r="S675" s="4">
        <v>50</v>
      </c>
      <c r="T675" s="4">
        <v>69</v>
      </c>
      <c r="U675" s="4">
        <v>9</v>
      </c>
      <c r="V675" s="4">
        <v>10</v>
      </c>
      <c r="W675" s="4">
        <v>66</v>
      </c>
      <c r="X675" s="4">
        <v>39</v>
      </c>
      <c r="Y675" s="4">
        <v>21</v>
      </c>
      <c r="Z675" s="4">
        <v>17</v>
      </c>
      <c r="AA675" s="4">
        <v>23</v>
      </c>
      <c r="AB675" s="4">
        <v>31</v>
      </c>
      <c r="AC675" s="4">
        <v>91</v>
      </c>
      <c r="AD675" s="4">
        <v>4</v>
      </c>
      <c r="AE675" s="4">
        <v>8</v>
      </c>
      <c r="AF675" s="4">
        <v>4</v>
      </c>
      <c r="AG675" s="4">
        <v>35</v>
      </c>
      <c r="AH675" s="4">
        <v>59</v>
      </c>
      <c r="AI675" s="4">
        <v>21</v>
      </c>
      <c r="AJ675" s="4">
        <v>45</v>
      </c>
      <c r="AK675" s="4">
        <v>70</v>
      </c>
      <c r="AL675" s="4">
        <v>46</v>
      </c>
      <c r="AM675" s="4">
        <v>2</v>
      </c>
      <c r="AN675" s="4">
        <v>2</v>
      </c>
      <c r="AO675" s="4">
        <v>56</v>
      </c>
      <c r="AP675" s="4">
        <v>3</v>
      </c>
      <c r="AQ675" s="4">
        <v>44</v>
      </c>
      <c r="AR675" s="4">
        <v>64</v>
      </c>
      <c r="AS675" s="4">
        <v>11</v>
      </c>
      <c r="AT675" s="4">
        <v>96</v>
      </c>
      <c r="AU675" s="4">
        <v>79</v>
      </c>
      <c r="AV675" s="4">
        <v>44</v>
      </c>
      <c r="AW675" s="4">
        <v>47</v>
      </c>
      <c r="AX675" s="4">
        <v>22</v>
      </c>
      <c r="AY675" s="4">
        <v>26</v>
      </c>
    </row>
    <row r="676" spans="1:51">
      <c r="A676" s="3"/>
      <c r="C676" s="11">
        <v>0.04</v>
      </c>
      <c r="D676" s="11">
        <v>0.03</v>
      </c>
      <c r="E676" s="11">
        <v>0.04</v>
      </c>
      <c r="F676" s="11">
        <v>0.05</v>
      </c>
      <c r="G676" s="11">
        <v>0.02</v>
      </c>
      <c r="H676" s="11">
        <v>0.05</v>
      </c>
      <c r="I676" s="11">
        <v>0.03</v>
      </c>
      <c r="J676" s="11">
        <v>0.03</v>
      </c>
      <c r="K676" s="11">
        <v>0.04</v>
      </c>
      <c r="L676" s="11">
        <v>0.04</v>
      </c>
      <c r="M676" s="11">
        <v>0.02</v>
      </c>
      <c r="N676" s="11">
        <v>0.03</v>
      </c>
      <c r="O676" s="11">
        <v>0.05</v>
      </c>
      <c r="P676" s="11">
        <v>0.03</v>
      </c>
      <c r="Q676" s="11">
        <v>0.04</v>
      </c>
      <c r="R676" s="11">
        <v>0.04</v>
      </c>
      <c r="S676" s="11">
        <v>0.03</v>
      </c>
      <c r="T676" s="11">
        <v>0.04</v>
      </c>
      <c r="U676" s="11">
        <v>0.02</v>
      </c>
      <c r="V676" s="11">
        <v>0.03</v>
      </c>
      <c r="W676" s="11">
        <v>0.06</v>
      </c>
      <c r="X676" s="11">
        <v>0.03</v>
      </c>
      <c r="Y676" s="11">
        <v>0.03</v>
      </c>
      <c r="Z676" s="11">
        <v>0.03</v>
      </c>
      <c r="AA676" s="11">
        <v>7.0000000000000007E-2</v>
      </c>
      <c r="AB676" s="11">
        <v>0.04</v>
      </c>
      <c r="AC676" s="11">
        <v>0.04</v>
      </c>
      <c r="AD676" s="11">
        <v>0.02</v>
      </c>
      <c r="AE676" s="11">
        <v>0.03</v>
      </c>
      <c r="AF676" s="11">
        <v>0.04</v>
      </c>
      <c r="AG676" s="11">
        <v>0.04</v>
      </c>
      <c r="AH676" s="11">
        <v>0.04</v>
      </c>
      <c r="AI676" s="11">
        <v>0.03</v>
      </c>
      <c r="AJ676" s="11">
        <v>0.04</v>
      </c>
      <c r="AK676" s="11">
        <v>0.03</v>
      </c>
      <c r="AL676" s="11">
        <v>0.06</v>
      </c>
      <c r="AM676" s="11">
        <v>0.01</v>
      </c>
      <c r="AN676" s="11">
        <v>0.09</v>
      </c>
      <c r="AO676" s="11">
        <v>0.03</v>
      </c>
      <c r="AP676" s="11">
        <v>0.08</v>
      </c>
      <c r="AQ676" s="11">
        <v>0.02</v>
      </c>
      <c r="AR676" s="11">
        <v>0.05</v>
      </c>
      <c r="AS676" s="11">
        <v>0.06</v>
      </c>
      <c r="AT676" s="11">
        <v>0.03</v>
      </c>
      <c r="AU676" s="11">
        <v>7.0000000000000007E-2</v>
      </c>
      <c r="AV676" s="11">
        <v>0.02</v>
      </c>
      <c r="AW676" s="11">
        <v>0.03</v>
      </c>
      <c r="AX676" s="11">
        <v>0.04</v>
      </c>
      <c r="AY676" s="11">
        <v>0.03</v>
      </c>
    </row>
    <row r="677" spans="1:51">
      <c r="A677" s="3"/>
      <c r="B677" t="s">
        <v>249</v>
      </c>
      <c r="C677" s="4">
        <v>2014</v>
      </c>
      <c r="D677" s="4">
        <v>1336</v>
      </c>
      <c r="E677" s="4">
        <v>435</v>
      </c>
      <c r="F677" s="4">
        <v>152</v>
      </c>
      <c r="G677" s="4">
        <v>90</v>
      </c>
      <c r="H677" s="4">
        <v>996</v>
      </c>
      <c r="I677" s="4">
        <v>1018</v>
      </c>
      <c r="J677" s="4">
        <v>811</v>
      </c>
      <c r="K677" s="4">
        <v>1132</v>
      </c>
      <c r="L677" s="4">
        <v>175</v>
      </c>
      <c r="M677" s="4">
        <v>57</v>
      </c>
      <c r="N677" s="4">
        <v>104</v>
      </c>
      <c r="O677" s="4">
        <v>371</v>
      </c>
      <c r="P677" s="4">
        <v>1643</v>
      </c>
      <c r="Q677" s="4">
        <v>722</v>
      </c>
      <c r="R677" s="4">
        <v>1292</v>
      </c>
      <c r="S677" s="4">
        <v>1040</v>
      </c>
      <c r="T677" s="4">
        <v>945</v>
      </c>
      <c r="U677" s="4">
        <v>267</v>
      </c>
      <c r="V677" s="4">
        <v>250</v>
      </c>
      <c r="W677" s="4">
        <v>609</v>
      </c>
      <c r="X677" s="4">
        <v>883</v>
      </c>
      <c r="Y677" s="4">
        <v>413</v>
      </c>
      <c r="Z677" s="4">
        <v>363</v>
      </c>
      <c r="AA677" s="4">
        <v>202</v>
      </c>
      <c r="AB677" s="4">
        <v>492</v>
      </c>
      <c r="AC677" s="4">
        <v>1471</v>
      </c>
      <c r="AD677" s="4">
        <v>124</v>
      </c>
      <c r="AE677" s="4">
        <v>204</v>
      </c>
      <c r="AF677" s="4">
        <v>68</v>
      </c>
      <c r="AG677" s="4">
        <v>546</v>
      </c>
      <c r="AH677" s="4">
        <v>910</v>
      </c>
      <c r="AI677" s="4">
        <v>506</v>
      </c>
      <c r="AJ677" s="4">
        <v>684</v>
      </c>
      <c r="AK677" s="4">
        <v>1261</v>
      </c>
      <c r="AL677" s="4">
        <v>432</v>
      </c>
      <c r="AM677" s="4">
        <v>114</v>
      </c>
      <c r="AN677" s="4">
        <v>12</v>
      </c>
      <c r="AO677" s="4">
        <v>1311</v>
      </c>
      <c r="AP677" s="4">
        <v>18</v>
      </c>
      <c r="AQ677" s="4">
        <v>1164</v>
      </c>
      <c r="AR677" s="4">
        <v>723</v>
      </c>
      <c r="AS677" s="4">
        <v>91</v>
      </c>
      <c r="AT677" s="4">
        <v>1829</v>
      </c>
      <c r="AU677" s="4">
        <v>502</v>
      </c>
      <c r="AV677" s="4">
        <v>1512</v>
      </c>
      <c r="AW677" s="4">
        <v>989</v>
      </c>
      <c r="AX677" s="4">
        <v>315</v>
      </c>
      <c r="AY677" s="4">
        <v>476</v>
      </c>
    </row>
    <row r="678" spans="1:51">
      <c r="A678" s="3"/>
      <c r="C678" s="11">
        <v>0.61</v>
      </c>
      <c r="D678" s="11">
        <v>0.61</v>
      </c>
      <c r="E678" s="11">
        <v>0.55000000000000004</v>
      </c>
      <c r="F678" s="11">
        <v>0.78</v>
      </c>
      <c r="G678" s="11">
        <v>0.64</v>
      </c>
      <c r="H678" s="11">
        <v>0.64</v>
      </c>
      <c r="I678" s="11">
        <v>0.57999999999999996</v>
      </c>
      <c r="J678" s="11">
        <v>0.62</v>
      </c>
      <c r="K678" s="11">
        <v>0.59</v>
      </c>
      <c r="L678" s="11">
        <v>0.55000000000000004</v>
      </c>
      <c r="M678" s="11">
        <v>0.67</v>
      </c>
      <c r="N678" s="11">
        <v>0.57999999999999996</v>
      </c>
      <c r="O678" s="11">
        <v>0.48</v>
      </c>
      <c r="P678" s="11">
        <v>0.65</v>
      </c>
      <c r="Q678" s="11">
        <v>0.61</v>
      </c>
      <c r="R678" s="11">
        <v>0.61</v>
      </c>
      <c r="S678" s="11">
        <v>0.64</v>
      </c>
      <c r="T678" s="11">
        <v>0.57999999999999996</v>
      </c>
      <c r="U678" s="11">
        <v>0.72</v>
      </c>
      <c r="V678" s="11">
        <v>0.65</v>
      </c>
      <c r="W678" s="11">
        <v>0.53</v>
      </c>
      <c r="X678" s="11">
        <v>0.63</v>
      </c>
      <c r="Y678" s="11">
        <v>0.59</v>
      </c>
      <c r="Z678" s="11">
        <v>0.59</v>
      </c>
      <c r="AA678" s="11">
        <v>0.57999999999999996</v>
      </c>
      <c r="AB678" s="11">
        <v>0.64</v>
      </c>
      <c r="AC678" s="11">
        <v>0.6</v>
      </c>
      <c r="AD678" s="11">
        <v>0.72</v>
      </c>
      <c r="AE678" s="11">
        <v>0.63</v>
      </c>
      <c r="AF678" s="11">
        <v>0.66</v>
      </c>
      <c r="AG678" s="11">
        <v>0.61</v>
      </c>
      <c r="AH678" s="11">
        <v>0.6</v>
      </c>
      <c r="AI678" s="11">
        <v>0.65</v>
      </c>
      <c r="AJ678" s="11">
        <v>0.63</v>
      </c>
      <c r="AK678" s="11">
        <v>0.61</v>
      </c>
      <c r="AL678" s="11">
        <v>0.55000000000000004</v>
      </c>
      <c r="AM678" s="11">
        <v>0.82</v>
      </c>
      <c r="AN678" s="11">
        <v>0.63</v>
      </c>
      <c r="AO678" s="11">
        <v>0.64</v>
      </c>
      <c r="AP678" s="11">
        <v>0.53</v>
      </c>
      <c r="AQ678" s="11">
        <v>0.64</v>
      </c>
      <c r="AR678" s="11">
        <v>0.59</v>
      </c>
      <c r="AS678" s="11">
        <v>0.46</v>
      </c>
      <c r="AT678" s="11">
        <v>0.63</v>
      </c>
      <c r="AU678" s="11">
        <v>0.43</v>
      </c>
      <c r="AV678" s="11">
        <v>0.7</v>
      </c>
      <c r="AW678" s="11">
        <v>0.64</v>
      </c>
      <c r="AX678" s="11">
        <v>0.63</v>
      </c>
      <c r="AY678" s="11">
        <v>0.57999999999999996</v>
      </c>
    </row>
    <row r="679" spans="1:51">
      <c r="A679" s="3"/>
      <c r="B679" t="s">
        <v>250</v>
      </c>
      <c r="C679" s="4">
        <v>493</v>
      </c>
      <c r="D679" s="4">
        <v>319</v>
      </c>
      <c r="E679" s="4">
        <v>140</v>
      </c>
      <c r="F679" s="4">
        <v>17</v>
      </c>
      <c r="G679" s="4">
        <v>18</v>
      </c>
      <c r="H679" s="4">
        <v>218</v>
      </c>
      <c r="I679" s="4">
        <v>276</v>
      </c>
      <c r="J679" s="4">
        <v>175</v>
      </c>
      <c r="K679" s="4">
        <v>314</v>
      </c>
      <c r="L679" s="4">
        <v>54</v>
      </c>
      <c r="M679" s="4">
        <v>7</v>
      </c>
      <c r="N679" s="4">
        <v>26</v>
      </c>
      <c r="O679" s="4">
        <v>162</v>
      </c>
      <c r="P679" s="4">
        <v>332</v>
      </c>
      <c r="Q679" s="4">
        <v>168</v>
      </c>
      <c r="R679" s="4">
        <v>326</v>
      </c>
      <c r="S679" s="4">
        <v>230</v>
      </c>
      <c r="T679" s="4">
        <v>252</v>
      </c>
      <c r="U679" s="4">
        <v>34</v>
      </c>
      <c r="V679" s="4">
        <v>57</v>
      </c>
      <c r="W679" s="4">
        <v>223</v>
      </c>
      <c r="X679" s="4">
        <v>178</v>
      </c>
      <c r="Y679" s="4">
        <v>101</v>
      </c>
      <c r="Z679" s="4">
        <v>102</v>
      </c>
      <c r="AA679" s="4">
        <v>69</v>
      </c>
      <c r="AB679" s="4">
        <v>101</v>
      </c>
      <c r="AC679" s="4">
        <v>373</v>
      </c>
      <c r="AD679" s="4">
        <v>14</v>
      </c>
      <c r="AE679" s="4">
        <v>46</v>
      </c>
      <c r="AF679" s="4">
        <v>15</v>
      </c>
      <c r="AG679" s="4">
        <v>141</v>
      </c>
      <c r="AH679" s="4">
        <v>230</v>
      </c>
      <c r="AI679" s="4">
        <v>95</v>
      </c>
      <c r="AJ679" s="4">
        <v>150</v>
      </c>
      <c r="AK679" s="4">
        <v>312</v>
      </c>
      <c r="AL679" s="4">
        <v>151</v>
      </c>
      <c r="AM679" s="4">
        <v>6</v>
      </c>
      <c r="AN679" s="4">
        <v>4</v>
      </c>
      <c r="AO679" s="4">
        <v>266</v>
      </c>
      <c r="AP679" s="4">
        <v>7</v>
      </c>
      <c r="AQ679" s="4">
        <v>236</v>
      </c>
      <c r="AR679" s="4">
        <v>198</v>
      </c>
      <c r="AS679" s="4">
        <v>47</v>
      </c>
      <c r="AT679" s="4">
        <v>398</v>
      </c>
      <c r="AU679" s="4">
        <v>294</v>
      </c>
      <c r="AV679" s="4">
        <v>199</v>
      </c>
      <c r="AW679" s="4">
        <v>206</v>
      </c>
      <c r="AX679" s="4">
        <v>72</v>
      </c>
      <c r="AY679" s="4">
        <v>132</v>
      </c>
    </row>
    <row r="680" spans="1:51">
      <c r="A680" s="3"/>
      <c r="C680" s="11">
        <v>0.15</v>
      </c>
      <c r="D680" s="11">
        <v>0.15</v>
      </c>
      <c r="E680" s="11">
        <v>0.18</v>
      </c>
      <c r="F680" s="11">
        <v>0.09</v>
      </c>
      <c r="G680" s="11">
        <v>0.13</v>
      </c>
      <c r="H680" s="11">
        <v>0.14000000000000001</v>
      </c>
      <c r="I680" s="11">
        <v>0.16</v>
      </c>
      <c r="J680" s="11">
        <v>0.13</v>
      </c>
      <c r="K680" s="11">
        <v>0.16</v>
      </c>
      <c r="L680" s="11">
        <v>0.17</v>
      </c>
      <c r="M680" s="11">
        <v>0.08</v>
      </c>
      <c r="N680" s="11">
        <v>0.15</v>
      </c>
      <c r="O680" s="11">
        <v>0.21</v>
      </c>
      <c r="P680" s="11">
        <v>0.13</v>
      </c>
      <c r="Q680" s="11">
        <v>0.14000000000000001</v>
      </c>
      <c r="R680" s="11">
        <v>0.15</v>
      </c>
      <c r="S680" s="11">
        <v>0.14000000000000001</v>
      </c>
      <c r="T680" s="11">
        <v>0.15</v>
      </c>
      <c r="U680" s="11">
        <v>0.09</v>
      </c>
      <c r="V680" s="11">
        <v>0.15</v>
      </c>
      <c r="W680" s="11">
        <v>0.19</v>
      </c>
      <c r="X680" s="11">
        <v>0.13</v>
      </c>
      <c r="Y680" s="11">
        <v>0.14000000000000001</v>
      </c>
      <c r="Z680" s="11">
        <v>0.17</v>
      </c>
      <c r="AA680" s="11">
        <v>0.2</v>
      </c>
      <c r="AB680" s="11">
        <v>0.13</v>
      </c>
      <c r="AC680" s="11">
        <v>0.15</v>
      </c>
      <c r="AD680" s="11">
        <v>0.08</v>
      </c>
      <c r="AE680" s="11">
        <v>0.14000000000000001</v>
      </c>
      <c r="AF680" s="11">
        <v>0.14000000000000001</v>
      </c>
      <c r="AG680" s="11">
        <v>0.16</v>
      </c>
      <c r="AH680" s="11">
        <v>0.15</v>
      </c>
      <c r="AI680" s="11">
        <v>0.12</v>
      </c>
      <c r="AJ680" s="11">
        <v>0.14000000000000001</v>
      </c>
      <c r="AK680" s="11">
        <v>0.15</v>
      </c>
      <c r="AL680" s="11">
        <v>0.19</v>
      </c>
      <c r="AM680" s="11">
        <v>0.04</v>
      </c>
      <c r="AN680" s="11">
        <v>0.19</v>
      </c>
      <c r="AO680" s="11">
        <v>0.13</v>
      </c>
      <c r="AP680" s="11">
        <v>0.22</v>
      </c>
      <c r="AQ680" s="11">
        <v>0.13</v>
      </c>
      <c r="AR680" s="11">
        <v>0.16</v>
      </c>
      <c r="AS680" s="11">
        <v>0.24</v>
      </c>
      <c r="AT680" s="11">
        <v>0.14000000000000001</v>
      </c>
      <c r="AU680" s="11">
        <v>0.25</v>
      </c>
      <c r="AV680" s="11">
        <v>0.09</v>
      </c>
      <c r="AW680" s="11">
        <v>0.13</v>
      </c>
      <c r="AX680" s="11">
        <v>0.14000000000000001</v>
      </c>
      <c r="AY680" s="11">
        <v>0.16</v>
      </c>
    </row>
    <row r="681" spans="1:51">
      <c r="A681" s="3"/>
    </row>
    <row r="682" spans="1:51">
      <c r="A682" s="3"/>
    </row>
    <row r="683" spans="1:51">
      <c r="A683" s="2" t="s">
        <v>257</v>
      </c>
    </row>
    <row r="684" spans="1:51">
      <c r="A684" s="3"/>
    </row>
    <row r="685" spans="1:51" s="10" customFormat="1" ht="29.25" customHeight="1">
      <c r="A685" s="9"/>
      <c r="C685" s="7" t="s">
        <v>39</v>
      </c>
      <c r="D685" s="14" t="s">
        <v>15</v>
      </c>
      <c r="E685" s="15"/>
      <c r="F685" s="15"/>
      <c r="G685" s="15"/>
      <c r="H685" s="14" t="s">
        <v>16</v>
      </c>
      <c r="I685" s="15"/>
      <c r="J685" s="14" t="s">
        <v>17</v>
      </c>
      <c r="K685" s="15"/>
      <c r="L685" s="15"/>
      <c r="M685" s="15"/>
      <c r="N685" s="15"/>
      <c r="O685" s="14" t="s">
        <v>40</v>
      </c>
      <c r="P685" s="15"/>
      <c r="Q685" s="14" t="s">
        <v>19</v>
      </c>
      <c r="R685" s="15"/>
      <c r="S685" s="14" t="s">
        <v>41</v>
      </c>
      <c r="T685" s="15"/>
      <c r="U685" s="14" t="s">
        <v>42</v>
      </c>
      <c r="V685" s="15"/>
      <c r="W685" s="15"/>
      <c r="X685" s="15"/>
      <c r="Y685" s="14" t="s">
        <v>22</v>
      </c>
      <c r="Z685" s="15"/>
      <c r="AA685" s="15"/>
      <c r="AB685" s="15"/>
      <c r="AC685" s="15"/>
      <c r="AD685" s="15"/>
      <c r="AE685" s="15"/>
      <c r="AF685" s="15"/>
      <c r="AG685" s="14" t="s">
        <v>23</v>
      </c>
      <c r="AH685" s="15"/>
      <c r="AI685" s="15"/>
      <c r="AJ685" s="14" t="s">
        <v>24</v>
      </c>
      <c r="AK685" s="15"/>
      <c r="AL685" s="14" t="s">
        <v>25</v>
      </c>
      <c r="AM685" s="15"/>
      <c r="AN685" s="15"/>
      <c r="AO685" s="15"/>
      <c r="AP685" s="15"/>
      <c r="AQ685" s="15"/>
      <c r="AR685" s="15"/>
      <c r="AS685" s="14" t="s">
        <v>26</v>
      </c>
      <c r="AT685" s="15"/>
      <c r="AU685" s="14" t="s">
        <v>43</v>
      </c>
      <c r="AV685" s="15"/>
      <c r="AW685" s="14" t="s">
        <v>44</v>
      </c>
      <c r="AX685" s="15"/>
      <c r="AY685" s="15"/>
    </row>
    <row r="686" spans="1:51" s="7" customFormat="1" ht="32.25" customHeight="1">
      <c r="A686" s="6"/>
      <c r="D686" s="8" t="s">
        <v>45</v>
      </c>
      <c r="E686" s="8" t="s">
        <v>46</v>
      </c>
      <c r="F686" s="8" t="s">
        <v>47</v>
      </c>
      <c r="G686" s="8" t="s">
        <v>48</v>
      </c>
      <c r="H686" s="8" t="s">
        <v>49</v>
      </c>
      <c r="I686" s="8" t="s">
        <v>50</v>
      </c>
      <c r="J686" s="8" t="s">
        <v>51</v>
      </c>
      <c r="K686" s="8" t="s">
        <v>52</v>
      </c>
      <c r="L686" s="8" t="s">
        <v>53</v>
      </c>
      <c r="M686" s="8" t="s">
        <v>54</v>
      </c>
      <c r="N686" s="8" t="s">
        <v>55</v>
      </c>
      <c r="O686" s="8" t="s">
        <v>56</v>
      </c>
      <c r="P686" s="8" t="s">
        <v>57</v>
      </c>
      <c r="Q686" s="8" t="s">
        <v>56</v>
      </c>
      <c r="R686" s="8" t="s">
        <v>57</v>
      </c>
      <c r="S686" s="8" t="s">
        <v>56</v>
      </c>
      <c r="T686" s="8" t="s">
        <v>57</v>
      </c>
      <c r="U686" s="8" t="s">
        <v>58</v>
      </c>
      <c r="V686" s="8" t="s">
        <v>59</v>
      </c>
      <c r="W686" s="8" t="s">
        <v>60</v>
      </c>
      <c r="X686" s="8" t="s">
        <v>61</v>
      </c>
      <c r="Y686" s="8" t="s">
        <v>62</v>
      </c>
      <c r="Z686" s="8" t="s">
        <v>63</v>
      </c>
      <c r="AA686" s="8" t="s">
        <v>64</v>
      </c>
      <c r="AB686" s="8" t="s">
        <v>65</v>
      </c>
      <c r="AC686" s="8" t="s">
        <v>66</v>
      </c>
      <c r="AD686" s="8" t="s">
        <v>67</v>
      </c>
      <c r="AE686" s="8" t="s">
        <v>68</v>
      </c>
      <c r="AF686" s="8" t="s">
        <v>69</v>
      </c>
      <c r="AG686" s="8" t="s">
        <v>70</v>
      </c>
      <c r="AH686" s="8" t="s">
        <v>71</v>
      </c>
      <c r="AI686" s="8" t="s">
        <v>72</v>
      </c>
      <c r="AJ686" s="8" t="s">
        <v>73</v>
      </c>
      <c r="AK686" s="8" t="s">
        <v>74</v>
      </c>
      <c r="AL686" s="8" t="s">
        <v>75</v>
      </c>
      <c r="AM686" s="8" t="s">
        <v>76</v>
      </c>
      <c r="AN686" s="8" t="s">
        <v>77</v>
      </c>
      <c r="AO686" s="8" t="s">
        <v>78</v>
      </c>
      <c r="AP686" s="8" t="s">
        <v>79</v>
      </c>
      <c r="AQ686" s="8" t="s">
        <v>80</v>
      </c>
      <c r="AR686" s="8" t="s">
        <v>81</v>
      </c>
      <c r="AS686" s="8" t="s">
        <v>82</v>
      </c>
      <c r="AT686" s="8" t="s">
        <v>57</v>
      </c>
      <c r="AU686" s="8" t="s">
        <v>56</v>
      </c>
      <c r="AV686" s="8" t="s">
        <v>57</v>
      </c>
      <c r="AW686" s="8" t="s">
        <v>83</v>
      </c>
      <c r="AX686" s="8" t="s">
        <v>84</v>
      </c>
      <c r="AY686" s="8" t="s">
        <v>85</v>
      </c>
    </row>
    <row r="687" spans="1:51">
      <c r="A687" s="3" t="s">
        <v>86</v>
      </c>
      <c r="C687" s="4">
        <v>3798</v>
      </c>
      <c r="D687" s="4">
        <v>2254</v>
      </c>
      <c r="E687" s="4">
        <v>808</v>
      </c>
      <c r="F687" s="4">
        <v>587</v>
      </c>
      <c r="G687" s="4">
        <v>148</v>
      </c>
      <c r="H687" s="4">
        <v>1558</v>
      </c>
      <c r="I687" s="4">
        <v>1757</v>
      </c>
      <c r="J687" s="4">
        <v>1318</v>
      </c>
      <c r="K687" s="4">
        <v>1919</v>
      </c>
      <c r="L687" s="4">
        <v>321</v>
      </c>
      <c r="M687" s="4">
        <v>85</v>
      </c>
      <c r="N687" s="4">
        <v>179</v>
      </c>
      <c r="O687" s="4">
        <v>774</v>
      </c>
      <c r="P687" s="4">
        <v>2541</v>
      </c>
      <c r="Q687" s="4">
        <v>1208</v>
      </c>
      <c r="R687" s="4">
        <v>2241</v>
      </c>
      <c r="S687" s="4">
        <v>1635</v>
      </c>
      <c r="T687" s="4">
        <v>1629</v>
      </c>
      <c r="U687" s="4">
        <v>691</v>
      </c>
      <c r="V687" s="4">
        <v>478</v>
      </c>
      <c r="W687" s="4">
        <v>1179</v>
      </c>
      <c r="X687" s="4">
        <v>1439</v>
      </c>
      <c r="Y687" s="4">
        <v>832</v>
      </c>
      <c r="Z687" s="4">
        <v>718</v>
      </c>
      <c r="AA687" s="4">
        <v>411</v>
      </c>
      <c r="AB687" s="4">
        <v>810</v>
      </c>
      <c r="AC687" s="4">
        <v>2770</v>
      </c>
      <c r="AD687" s="4">
        <v>186</v>
      </c>
      <c r="AE687" s="4">
        <v>365</v>
      </c>
      <c r="AF687" s="4">
        <v>112</v>
      </c>
      <c r="AG687" s="4">
        <v>1242</v>
      </c>
      <c r="AH687" s="4">
        <v>1615</v>
      </c>
      <c r="AI687" s="4">
        <v>813</v>
      </c>
      <c r="AJ687" s="4">
        <v>1238</v>
      </c>
      <c r="AK687" s="4">
        <v>2393</v>
      </c>
      <c r="AL687" s="4">
        <v>997</v>
      </c>
      <c r="AM687" s="4">
        <v>236</v>
      </c>
      <c r="AN687" s="4">
        <v>27</v>
      </c>
      <c r="AO687" s="4">
        <v>2173</v>
      </c>
      <c r="AP687" s="4">
        <v>56</v>
      </c>
      <c r="AQ687" s="4">
        <v>1910</v>
      </c>
      <c r="AR687" s="4">
        <v>1578</v>
      </c>
      <c r="AS687" s="4">
        <v>230</v>
      </c>
      <c r="AT687" s="4">
        <v>3340</v>
      </c>
      <c r="AU687" s="4">
        <v>1158</v>
      </c>
      <c r="AV687" s="4">
        <v>2157</v>
      </c>
      <c r="AW687" s="4">
        <v>1723</v>
      </c>
      <c r="AX687" s="4">
        <v>570</v>
      </c>
      <c r="AY687" s="4">
        <v>933</v>
      </c>
    </row>
    <row r="688" spans="1:51">
      <c r="A688" s="3"/>
    </row>
    <row r="689" spans="1:51">
      <c r="A689" s="3" t="s">
        <v>258</v>
      </c>
      <c r="B689" t="s">
        <v>244</v>
      </c>
      <c r="C689" s="4">
        <v>676</v>
      </c>
      <c r="D689" s="4">
        <v>282</v>
      </c>
      <c r="E689" s="4">
        <v>100</v>
      </c>
      <c r="F689" s="4">
        <v>249</v>
      </c>
      <c r="G689" s="4">
        <v>45</v>
      </c>
      <c r="H689" s="4">
        <v>275</v>
      </c>
      <c r="I689" s="4">
        <v>212</v>
      </c>
      <c r="J689" s="4">
        <v>161</v>
      </c>
      <c r="K689" s="4">
        <v>308</v>
      </c>
      <c r="L689" s="4">
        <v>20</v>
      </c>
      <c r="M689" s="4">
        <v>9</v>
      </c>
      <c r="N689" s="4">
        <v>24</v>
      </c>
      <c r="O689" s="4">
        <v>66</v>
      </c>
      <c r="P689" s="4">
        <v>421</v>
      </c>
      <c r="Q689" s="4">
        <v>137</v>
      </c>
      <c r="R689" s="4">
        <v>398</v>
      </c>
      <c r="S689" s="4">
        <v>218</v>
      </c>
      <c r="T689" s="4">
        <v>250</v>
      </c>
      <c r="U689" s="4">
        <v>280</v>
      </c>
      <c r="V689" s="4">
        <v>114</v>
      </c>
      <c r="W689" s="4">
        <v>136</v>
      </c>
      <c r="X689" s="4">
        <v>146</v>
      </c>
      <c r="Y689" s="4">
        <v>144</v>
      </c>
      <c r="Z689" s="4">
        <v>135</v>
      </c>
      <c r="AA689" s="4">
        <v>69</v>
      </c>
      <c r="AB689" s="4">
        <v>123</v>
      </c>
      <c r="AC689" s="4">
        <v>471</v>
      </c>
      <c r="AD689" s="4">
        <v>28</v>
      </c>
      <c r="AE689" s="4">
        <v>64</v>
      </c>
      <c r="AF689" s="4">
        <v>20</v>
      </c>
      <c r="AG689" s="4">
        <v>326</v>
      </c>
      <c r="AH689" s="4">
        <v>248</v>
      </c>
      <c r="AI689" s="4">
        <v>89</v>
      </c>
      <c r="AJ689" s="4">
        <v>209</v>
      </c>
      <c r="AK689" s="4">
        <v>456</v>
      </c>
      <c r="AL689" s="4">
        <v>189</v>
      </c>
      <c r="AM689" s="4">
        <v>107</v>
      </c>
      <c r="AN689" s="4">
        <v>8</v>
      </c>
      <c r="AO689" s="4">
        <v>323</v>
      </c>
      <c r="AP689" s="4">
        <v>16</v>
      </c>
      <c r="AQ689" s="4">
        <v>279</v>
      </c>
      <c r="AR689" s="4">
        <v>363</v>
      </c>
      <c r="AS689" s="4">
        <v>30</v>
      </c>
      <c r="AT689" s="4">
        <v>625</v>
      </c>
      <c r="AU689" s="4">
        <v>110</v>
      </c>
      <c r="AV689" s="4">
        <v>377</v>
      </c>
      <c r="AW689" s="4">
        <v>325</v>
      </c>
      <c r="AX689" s="4">
        <v>120</v>
      </c>
      <c r="AY689" s="4">
        <v>132</v>
      </c>
    </row>
    <row r="690" spans="1:51">
      <c r="A690" s="3"/>
      <c r="C690" s="11">
        <v>0.18</v>
      </c>
      <c r="D690" s="11">
        <v>0.12</v>
      </c>
      <c r="E690" s="11">
        <v>0.12</v>
      </c>
      <c r="F690" s="11">
        <v>0.42</v>
      </c>
      <c r="G690" s="11">
        <v>0.3</v>
      </c>
      <c r="H690" s="11">
        <v>0.18</v>
      </c>
      <c r="I690" s="11">
        <v>0.12</v>
      </c>
      <c r="J690" s="11">
        <v>0.12</v>
      </c>
      <c r="K690" s="11">
        <v>0.16</v>
      </c>
      <c r="L690" s="11">
        <v>0.06</v>
      </c>
      <c r="M690" s="11">
        <v>0.1</v>
      </c>
      <c r="N690" s="11">
        <v>0.13</v>
      </c>
      <c r="O690" s="11">
        <v>0.09</v>
      </c>
      <c r="P690" s="11">
        <v>0.17</v>
      </c>
      <c r="Q690" s="11">
        <v>0.11</v>
      </c>
      <c r="R690" s="11">
        <v>0.18</v>
      </c>
      <c r="S690" s="11">
        <v>0.13</v>
      </c>
      <c r="T690" s="11">
        <v>0.15</v>
      </c>
      <c r="U690" s="11">
        <v>0.41</v>
      </c>
      <c r="V690" s="11">
        <v>0.24</v>
      </c>
      <c r="W690" s="11">
        <v>0.11</v>
      </c>
      <c r="X690" s="11">
        <v>0.1</v>
      </c>
      <c r="Y690" s="11">
        <v>0.17</v>
      </c>
      <c r="Z690" s="11">
        <v>0.19</v>
      </c>
      <c r="AA690" s="11">
        <v>0.17</v>
      </c>
      <c r="AB690" s="11">
        <v>0.15</v>
      </c>
      <c r="AC690" s="11">
        <v>0.17</v>
      </c>
      <c r="AD690" s="11">
        <v>0.15</v>
      </c>
      <c r="AE690" s="11">
        <v>0.17</v>
      </c>
      <c r="AF690" s="11">
        <v>0.18</v>
      </c>
      <c r="AG690" s="11">
        <v>0.26</v>
      </c>
      <c r="AH690" s="11">
        <v>0.15</v>
      </c>
      <c r="AI690" s="11">
        <v>0.11</v>
      </c>
      <c r="AJ690" s="11">
        <v>0.17</v>
      </c>
      <c r="AK690" s="11">
        <v>0.19</v>
      </c>
      <c r="AL690" s="11">
        <v>0.19</v>
      </c>
      <c r="AM690" s="11">
        <v>0.45</v>
      </c>
      <c r="AN690" s="11">
        <v>0.3</v>
      </c>
      <c r="AO690" s="11">
        <v>0.15</v>
      </c>
      <c r="AP690" s="11">
        <v>0.28000000000000003</v>
      </c>
      <c r="AQ690" s="11">
        <v>0.15</v>
      </c>
      <c r="AR690" s="11">
        <v>0.23</v>
      </c>
      <c r="AS690" s="11">
        <v>0.13</v>
      </c>
      <c r="AT690" s="11">
        <v>0.19</v>
      </c>
      <c r="AU690" s="11">
        <v>0.09</v>
      </c>
      <c r="AV690" s="11">
        <v>0.17</v>
      </c>
      <c r="AW690" s="11">
        <v>0.19</v>
      </c>
      <c r="AX690" s="11">
        <v>0.21</v>
      </c>
      <c r="AY690" s="11">
        <v>0.14000000000000001</v>
      </c>
    </row>
    <row r="691" spans="1:51">
      <c r="A691" s="3"/>
      <c r="B691" t="s">
        <v>245</v>
      </c>
      <c r="C691" s="4">
        <v>1993</v>
      </c>
      <c r="D691" s="4">
        <v>1187</v>
      </c>
      <c r="E691" s="4">
        <v>445</v>
      </c>
      <c r="F691" s="4">
        <v>285</v>
      </c>
      <c r="G691" s="4">
        <v>78</v>
      </c>
      <c r="H691" s="4">
        <v>792</v>
      </c>
      <c r="I691" s="4">
        <v>962</v>
      </c>
      <c r="J691" s="4">
        <v>672</v>
      </c>
      <c r="K691" s="4">
        <v>1023</v>
      </c>
      <c r="L691" s="4">
        <v>165</v>
      </c>
      <c r="M691" s="4">
        <v>49</v>
      </c>
      <c r="N691" s="4">
        <v>77</v>
      </c>
      <c r="O691" s="4">
        <v>380</v>
      </c>
      <c r="P691" s="4">
        <v>1374</v>
      </c>
      <c r="Q691" s="4">
        <v>636</v>
      </c>
      <c r="R691" s="4">
        <v>1178</v>
      </c>
      <c r="S691" s="4">
        <v>861</v>
      </c>
      <c r="T691" s="4">
        <v>872</v>
      </c>
      <c r="U691" s="4">
        <v>336</v>
      </c>
      <c r="V691" s="4">
        <v>272</v>
      </c>
      <c r="W691" s="4">
        <v>601</v>
      </c>
      <c r="X691" s="4">
        <v>775</v>
      </c>
      <c r="Y691" s="4">
        <v>428</v>
      </c>
      <c r="Z691" s="4">
        <v>374</v>
      </c>
      <c r="AA691" s="4">
        <v>212</v>
      </c>
      <c r="AB691" s="4">
        <v>446</v>
      </c>
      <c r="AC691" s="4">
        <v>1459</v>
      </c>
      <c r="AD691" s="4">
        <v>112</v>
      </c>
      <c r="AE691" s="4">
        <v>212</v>
      </c>
      <c r="AF691" s="4">
        <v>65</v>
      </c>
      <c r="AG691" s="4">
        <v>658</v>
      </c>
      <c r="AH691" s="4">
        <v>856</v>
      </c>
      <c r="AI691" s="4">
        <v>440</v>
      </c>
      <c r="AJ691" s="4">
        <v>591</v>
      </c>
      <c r="AK691" s="4">
        <v>1351</v>
      </c>
      <c r="AL691" s="4">
        <v>505</v>
      </c>
      <c r="AM691" s="4">
        <v>112</v>
      </c>
      <c r="AN691" s="4">
        <v>9</v>
      </c>
      <c r="AO691" s="4">
        <v>1223</v>
      </c>
      <c r="AP691" s="4">
        <v>25</v>
      </c>
      <c r="AQ691" s="4">
        <v>1074</v>
      </c>
      <c r="AR691" s="4">
        <v>800</v>
      </c>
      <c r="AS691" s="4">
        <v>120</v>
      </c>
      <c r="AT691" s="4">
        <v>1784</v>
      </c>
      <c r="AU691" s="4">
        <v>576</v>
      </c>
      <c r="AV691" s="4">
        <v>1178</v>
      </c>
      <c r="AW691" s="4">
        <v>921</v>
      </c>
      <c r="AX691" s="4">
        <v>310</v>
      </c>
      <c r="AY691" s="4">
        <v>497</v>
      </c>
    </row>
    <row r="692" spans="1:51">
      <c r="A692" s="3"/>
      <c r="C692" s="11">
        <v>0.52</v>
      </c>
      <c r="D692" s="11">
        <v>0.53</v>
      </c>
      <c r="E692" s="11">
        <v>0.55000000000000004</v>
      </c>
      <c r="F692" s="11">
        <v>0.48</v>
      </c>
      <c r="G692" s="11">
        <v>0.52</v>
      </c>
      <c r="H692" s="11">
        <v>0.51</v>
      </c>
      <c r="I692" s="11">
        <v>0.55000000000000004</v>
      </c>
      <c r="J692" s="11">
        <v>0.51</v>
      </c>
      <c r="K692" s="11">
        <v>0.53</v>
      </c>
      <c r="L692" s="11">
        <v>0.51</v>
      </c>
      <c r="M692" s="11">
        <v>0.56999999999999995</v>
      </c>
      <c r="N692" s="11">
        <v>0.43</v>
      </c>
      <c r="O692" s="11">
        <v>0.49</v>
      </c>
      <c r="P692" s="11">
        <v>0.54</v>
      </c>
      <c r="Q692" s="11">
        <v>0.53</v>
      </c>
      <c r="R692" s="11">
        <v>0.53</v>
      </c>
      <c r="S692" s="11">
        <v>0.53</v>
      </c>
      <c r="T692" s="11">
        <v>0.54</v>
      </c>
      <c r="U692" s="11">
        <v>0.49</v>
      </c>
      <c r="V692" s="11">
        <v>0.56999999999999995</v>
      </c>
      <c r="W692" s="11">
        <v>0.51</v>
      </c>
      <c r="X692" s="11">
        <v>0.54</v>
      </c>
      <c r="Y692" s="11">
        <v>0.51</v>
      </c>
      <c r="Z692" s="11">
        <v>0.52</v>
      </c>
      <c r="AA692" s="11">
        <v>0.52</v>
      </c>
      <c r="AB692" s="11">
        <v>0.55000000000000004</v>
      </c>
      <c r="AC692" s="11">
        <v>0.53</v>
      </c>
      <c r="AD692" s="11">
        <v>0.6</v>
      </c>
      <c r="AE692" s="11">
        <v>0.57999999999999996</v>
      </c>
      <c r="AF692" s="11">
        <v>0.57999999999999996</v>
      </c>
      <c r="AG692" s="11">
        <v>0.53</v>
      </c>
      <c r="AH692" s="11">
        <v>0.53</v>
      </c>
      <c r="AI692" s="11">
        <v>0.54</v>
      </c>
      <c r="AJ692" s="11">
        <v>0.48</v>
      </c>
      <c r="AK692" s="11">
        <v>0.56000000000000005</v>
      </c>
      <c r="AL692" s="11">
        <v>0.51</v>
      </c>
      <c r="AM692" s="11">
        <v>0.47</v>
      </c>
      <c r="AN692" s="11">
        <v>0.35</v>
      </c>
      <c r="AO692" s="11">
        <v>0.56000000000000005</v>
      </c>
      <c r="AP692" s="11">
        <v>0.44</v>
      </c>
      <c r="AQ692" s="11">
        <v>0.56000000000000005</v>
      </c>
      <c r="AR692" s="11">
        <v>0.51</v>
      </c>
      <c r="AS692" s="11">
        <v>0.52</v>
      </c>
      <c r="AT692" s="11">
        <v>0.53</v>
      </c>
      <c r="AU692" s="11">
        <v>0.5</v>
      </c>
      <c r="AV692" s="11">
        <v>0.55000000000000004</v>
      </c>
      <c r="AW692" s="11">
        <v>0.53</v>
      </c>
      <c r="AX692" s="11">
        <v>0.54</v>
      </c>
      <c r="AY692" s="11">
        <v>0.53</v>
      </c>
    </row>
    <row r="693" spans="1:51">
      <c r="A693" s="3"/>
      <c r="B693" t="s">
        <v>247</v>
      </c>
      <c r="C693" s="4">
        <v>500</v>
      </c>
      <c r="D693" s="4">
        <v>349</v>
      </c>
      <c r="E693" s="4">
        <v>130</v>
      </c>
      <c r="F693" s="4">
        <v>16</v>
      </c>
      <c r="G693" s="4">
        <v>6</v>
      </c>
      <c r="H693" s="4">
        <v>211</v>
      </c>
      <c r="I693" s="4">
        <v>270</v>
      </c>
      <c r="J693" s="4">
        <v>212</v>
      </c>
      <c r="K693" s="4">
        <v>251</v>
      </c>
      <c r="L693" s="4">
        <v>66</v>
      </c>
      <c r="M693" s="4">
        <v>11</v>
      </c>
      <c r="N693" s="4">
        <v>43</v>
      </c>
      <c r="O693" s="4">
        <v>143</v>
      </c>
      <c r="P693" s="4">
        <v>338</v>
      </c>
      <c r="Q693" s="4">
        <v>207</v>
      </c>
      <c r="R693" s="4">
        <v>289</v>
      </c>
      <c r="S693" s="4">
        <v>246</v>
      </c>
      <c r="T693" s="4">
        <v>230</v>
      </c>
      <c r="U693" s="4">
        <v>22</v>
      </c>
      <c r="V693" s="4">
        <v>37</v>
      </c>
      <c r="W693" s="4">
        <v>190</v>
      </c>
      <c r="X693" s="4">
        <v>252</v>
      </c>
      <c r="Y693" s="4">
        <v>102</v>
      </c>
      <c r="Z693" s="4">
        <v>104</v>
      </c>
      <c r="AA693" s="4">
        <v>51</v>
      </c>
      <c r="AB693" s="4">
        <v>112</v>
      </c>
      <c r="AC693" s="4">
        <v>369</v>
      </c>
      <c r="AD693" s="4">
        <v>20</v>
      </c>
      <c r="AE693" s="4">
        <v>41</v>
      </c>
      <c r="AF693" s="4">
        <v>15</v>
      </c>
      <c r="AG693" s="4">
        <v>93</v>
      </c>
      <c r="AH693" s="4">
        <v>236</v>
      </c>
      <c r="AI693" s="4">
        <v>143</v>
      </c>
      <c r="AJ693" s="4">
        <v>204</v>
      </c>
      <c r="AK693" s="4">
        <v>256</v>
      </c>
      <c r="AL693" s="4">
        <v>122</v>
      </c>
      <c r="AM693" s="4">
        <v>6</v>
      </c>
      <c r="AN693" s="4">
        <v>2</v>
      </c>
      <c r="AO693" s="4">
        <v>296</v>
      </c>
      <c r="AP693" s="4">
        <v>10</v>
      </c>
      <c r="AQ693" s="4">
        <v>268</v>
      </c>
      <c r="AR693" s="4">
        <v>167</v>
      </c>
      <c r="AS693" s="4">
        <v>43</v>
      </c>
      <c r="AT693" s="4">
        <v>407</v>
      </c>
      <c r="AU693" s="4">
        <v>203</v>
      </c>
      <c r="AV693" s="4">
        <v>277</v>
      </c>
      <c r="AW693" s="4">
        <v>215</v>
      </c>
      <c r="AX693" s="4">
        <v>59</v>
      </c>
      <c r="AY693" s="4">
        <v>133</v>
      </c>
    </row>
    <row r="694" spans="1:51">
      <c r="A694" s="3"/>
      <c r="C694" s="11">
        <v>0.13</v>
      </c>
      <c r="D694" s="11">
        <v>0.15</v>
      </c>
      <c r="E694" s="11">
        <v>0.16</v>
      </c>
      <c r="F694" s="11">
        <v>0.03</v>
      </c>
      <c r="G694" s="11">
        <v>0.04</v>
      </c>
      <c r="H694" s="11">
        <v>0.14000000000000001</v>
      </c>
      <c r="I694" s="11">
        <v>0.15</v>
      </c>
      <c r="J694" s="11">
        <v>0.16</v>
      </c>
      <c r="K694" s="11">
        <v>0.13</v>
      </c>
      <c r="L694" s="11">
        <v>0.21</v>
      </c>
      <c r="M694" s="11">
        <v>0.13</v>
      </c>
      <c r="N694" s="11">
        <v>0.24</v>
      </c>
      <c r="O694" s="11">
        <v>0.18</v>
      </c>
      <c r="P694" s="11">
        <v>0.13</v>
      </c>
      <c r="Q694" s="11">
        <v>0.17</v>
      </c>
      <c r="R694" s="11">
        <v>0.13</v>
      </c>
      <c r="S694" s="11">
        <v>0.15</v>
      </c>
      <c r="T694" s="11">
        <v>0.14000000000000001</v>
      </c>
      <c r="U694" s="11">
        <v>0.03</v>
      </c>
      <c r="V694" s="11">
        <v>0.08</v>
      </c>
      <c r="W694" s="11">
        <v>0.16</v>
      </c>
      <c r="X694" s="11">
        <v>0.17</v>
      </c>
      <c r="Y694" s="11">
        <v>0.12</v>
      </c>
      <c r="Z694" s="11">
        <v>0.14000000000000001</v>
      </c>
      <c r="AA694" s="11">
        <v>0.13</v>
      </c>
      <c r="AB694" s="11">
        <v>0.14000000000000001</v>
      </c>
      <c r="AC694" s="11">
        <v>0.13</v>
      </c>
      <c r="AD694" s="11">
        <v>0.11</v>
      </c>
      <c r="AE694" s="11">
        <v>0.11</v>
      </c>
      <c r="AF694" s="11">
        <v>0.14000000000000001</v>
      </c>
      <c r="AG694" s="11">
        <v>0.08</v>
      </c>
      <c r="AH694" s="11">
        <v>0.15</v>
      </c>
      <c r="AI694" s="11">
        <v>0.18</v>
      </c>
      <c r="AJ694" s="11">
        <v>0.16</v>
      </c>
      <c r="AK694" s="11">
        <v>0.11</v>
      </c>
      <c r="AL694" s="11">
        <v>0.12</v>
      </c>
      <c r="AM694" s="11">
        <v>0.02</v>
      </c>
      <c r="AN694" s="11">
        <v>7.0000000000000007E-2</v>
      </c>
      <c r="AO694" s="11">
        <v>0.14000000000000001</v>
      </c>
      <c r="AP694" s="11">
        <v>0.17</v>
      </c>
      <c r="AQ694" s="11">
        <v>0.14000000000000001</v>
      </c>
      <c r="AR694" s="11">
        <v>0.11</v>
      </c>
      <c r="AS694" s="11">
        <v>0.19</v>
      </c>
      <c r="AT694" s="11">
        <v>0.12</v>
      </c>
      <c r="AU694" s="11">
        <v>0.18</v>
      </c>
      <c r="AV694" s="11">
        <v>0.13</v>
      </c>
      <c r="AW694" s="11">
        <v>0.12</v>
      </c>
      <c r="AX694" s="11">
        <v>0.1</v>
      </c>
      <c r="AY694" s="11">
        <v>0.14000000000000001</v>
      </c>
    </row>
    <row r="695" spans="1:51">
      <c r="A695" s="3"/>
      <c r="B695" t="s">
        <v>248</v>
      </c>
      <c r="C695" s="4">
        <v>242</v>
      </c>
      <c r="D695" s="4">
        <v>187</v>
      </c>
      <c r="E695" s="4">
        <v>43</v>
      </c>
      <c r="F695" s="4">
        <v>8</v>
      </c>
      <c r="G695" s="4">
        <v>4</v>
      </c>
      <c r="H695" s="4">
        <v>124</v>
      </c>
      <c r="I695" s="4">
        <v>105</v>
      </c>
      <c r="J695" s="4">
        <v>108</v>
      </c>
      <c r="K695" s="4">
        <v>143</v>
      </c>
      <c r="L695" s="4">
        <v>29</v>
      </c>
      <c r="M695" s="4">
        <v>10</v>
      </c>
      <c r="N695" s="4">
        <v>30</v>
      </c>
      <c r="O695" s="4">
        <v>100</v>
      </c>
      <c r="P695" s="4">
        <v>129</v>
      </c>
      <c r="Q695" s="4">
        <v>103</v>
      </c>
      <c r="R695" s="4">
        <v>131</v>
      </c>
      <c r="S695" s="4">
        <v>132</v>
      </c>
      <c r="T695" s="4">
        <v>94</v>
      </c>
      <c r="U695" s="4">
        <v>13</v>
      </c>
      <c r="V695" s="4">
        <v>18</v>
      </c>
      <c r="W695" s="4">
        <v>127</v>
      </c>
      <c r="X695" s="4">
        <v>85</v>
      </c>
      <c r="Y695" s="4">
        <v>54</v>
      </c>
      <c r="Z695" s="4">
        <v>42</v>
      </c>
      <c r="AA695" s="4">
        <v>31</v>
      </c>
      <c r="AB695" s="4">
        <v>48</v>
      </c>
      <c r="AC695" s="4">
        <v>175</v>
      </c>
      <c r="AD695" s="4">
        <v>8</v>
      </c>
      <c r="AE695" s="4">
        <v>20</v>
      </c>
      <c r="AF695" s="4">
        <v>3</v>
      </c>
      <c r="AG695" s="4">
        <v>69</v>
      </c>
      <c r="AH695" s="4">
        <v>102</v>
      </c>
      <c r="AI695" s="4">
        <v>44</v>
      </c>
      <c r="AJ695" s="4">
        <v>114</v>
      </c>
      <c r="AK695" s="4">
        <v>91</v>
      </c>
      <c r="AL695" s="4">
        <v>80</v>
      </c>
      <c r="AM695" s="4" t="s">
        <v>14</v>
      </c>
      <c r="AN695" s="4">
        <v>2</v>
      </c>
      <c r="AO695" s="4">
        <v>106</v>
      </c>
      <c r="AP695" s="4">
        <v>3</v>
      </c>
      <c r="AQ695" s="4">
        <v>90</v>
      </c>
      <c r="AR695" s="4">
        <v>100</v>
      </c>
      <c r="AS695" s="4">
        <v>19</v>
      </c>
      <c r="AT695" s="4">
        <v>181</v>
      </c>
      <c r="AU695" s="4">
        <v>118</v>
      </c>
      <c r="AV695" s="4">
        <v>111</v>
      </c>
      <c r="AW695" s="4">
        <v>99</v>
      </c>
      <c r="AX695" s="4">
        <v>25</v>
      </c>
      <c r="AY695" s="4">
        <v>59</v>
      </c>
    </row>
    <row r="696" spans="1:51">
      <c r="A696" s="3"/>
      <c r="C696" s="11">
        <v>0.06</v>
      </c>
      <c r="D696" s="11">
        <v>0.08</v>
      </c>
      <c r="E696" s="11">
        <v>0.05</v>
      </c>
      <c r="F696" s="11">
        <v>0.01</v>
      </c>
      <c r="G696" s="11">
        <v>0.03</v>
      </c>
      <c r="H696" s="11">
        <v>0.08</v>
      </c>
      <c r="I696" s="11">
        <v>0.06</v>
      </c>
      <c r="J696" s="11">
        <v>0.08</v>
      </c>
      <c r="K696" s="11">
        <v>7.0000000000000007E-2</v>
      </c>
      <c r="L696" s="11">
        <v>0.09</v>
      </c>
      <c r="M696" s="11">
        <v>0.11</v>
      </c>
      <c r="N696" s="11">
        <v>0.17</v>
      </c>
      <c r="O696" s="11">
        <v>0.13</v>
      </c>
      <c r="P696" s="11">
        <v>0.05</v>
      </c>
      <c r="Q696" s="11">
        <v>0.09</v>
      </c>
      <c r="R696" s="11">
        <v>0.06</v>
      </c>
      <c r="S696" s="11">
        <v>0.08</v>
      </c>
      <c r="T696" s="11">
        <v>0.06</v>
      </c>
      <c r="U696" s="11">
        <v>0.02</v>
      </c>
      <c r="V696" s="11">
        <v>0.04</v>
      </c>
      <c r="W696" s="11">
        <v>0.11</v>
      </c>
      <c r="X696" s="11">
        <v>0.06</v>
      </c>
      <c r="Y696" s="11">
        <v>0.06</v>
      </c>
      <c r="Z696" s="11">
        <v>0.06</v>
      </c>
      <c r="AA696" s="11">
        <v>0.08</v>
      </c>
      <c r="AB696" s="11">
        <v>0.06</v>
      </c>
      <c r="AC696" s="11">
        <v>0.06</v>
      </c>
      <c r="AD696" s="11">
        <v>0.04</v>
      </c>
      <c r="AE696" s="11">
        <v>0.06</v>
      </c>
      <c r="AF696" s="11">
        <v>0.03</v>
      </c>
      <c r="AG696" s="11">
        <v>0.06</v>
      </c>
      <c r="AH696" s="11">
        <v>0.06</v>
      </c>
      <c r="AI696" s="11">
        <v>0.05</v>
      </c>
      <c r="AJ696" s="11">
        <v>0.09</v>
      </c>
      <c r="AK696" s="11">
        <v>0.04</v>
      </c>
      <c r="AL696" s="11">
        <v>0.08</v>
      </c>
      <c r="AM696" s="4" t="s">
        <v>14</v>
      </c>
      <c r="AN696" s="11">
        <v>7.0000000000000007E-2</v>
      </c>
      <c r="AO696" s="11">
        <v>0.05</v>
      </c>
      <c r="AP696" s="11">
        <v>0.05</v>
      </c>
      <c r="AQ696" s="11">
        <v>0.05</v>
      </c>
      <c r="AR696" s="11">
        <v>0.06</v>
      </c>
      <c r="AS696" s="11">
        <v>0.08</v>
      </c>
      <c r="AT696" s="11">
        <v>0.05</v>
      </c>
      <c r="AU696" s="11">
        <v>0.1</v>
      </c>
      <c r="AV696" s="11">
        <v>0.05</v>
      </c>
      <c r="AW696" s="11">
        <v>0.06</v>
      </c>
      <c r="AX696" s="11">
        <v>0.04</v>
      </c>
      <c r="AY696" s="11">
        <v>0.06</v>
      </c>
    </row>
    <row r="697" spans="1:51">
      <c r="A697" s="3"/>
      <c r="B697" t="s">
        <v>131</v>
      </c>
      <c r="C697" s="4">
        <v>386</v>
      </c>
      <c r="D697" s="4">
        <v>250</v>
      </c>
      <c r="E697" s="4">
        <v>92</v>
      </c>
      <c r="F697" s="4">
        <v>29</v>
      </c>
      <c r="G697" s="4">
        <v>16</v>
      </c>
      <c r="H697" s="4">
        <v>156</v>
      </c>
      <c r="I697" s="4">
        <v>208</v>
      </c>
      <c r="J697" s="4">
        <v>165</v>
      </c>
      <c r="K697" s="4">
        <v>194</v>
      </c>
      <c r="L697" s="4">
        <v>41</v>
      </c>
      <c r="M697" s="4">
        <v>7</v>
      </c>
      <c r="N697" s="4">
        <v>4</v>
      </c>
      <c r="O697" s="4">
        <v>84</v>
      </c>
      <c r="P697" s="4">
        <v>280</v>
      </c>
      <c r="Q697" s="4">
        <v>125</v>
      </c>
      <c r="R697" s="4">
        <v>245</v>
      </c>
      <c r="S697" s="4">
        <v>179</v>
      </c>
      <c r="T697" s="4">
        <v>182</v>
      </c>
      <c r="U697" s="4">
        <v>40</v>
      </c>
      <c r="V697" s="4">
        <v>37</v>
      </c>
      <c r="W697" s="4">
        <v>126</v>
      </c>
      <c r="X697" s="4">
        <v>181</v>
      </c>
      <c r="Y697" s="4">
        <v>105</v>
      </c>
      <c r="Z697" s="4">
        <v>63</v>
      </c>
      <c r="AA697" s="4">
        <v>47</v>
      </c>
      <c r="AB697" s="4">
        <v>82</v>
      </c>
      <c r="AC697" s="4">
        <v>296</v>
      </c>
      <c r="AD697" s="4">
        <v>18</v>
      </c>
      <c r="AE697" s="4">
        <v>28</v>
      </c>
      <c r="AF697" s="4">
        <v>9</v>
      </c>
      <c r="AG697" s="4">
        <v>96</v>
      </c>
      <c r="AH697" s="4">
        <v>173</v>
      </c>
      <c r="AI697" s="4">
        <v>97</v>
      </c>
      <c r="AJ697" s="4">
        <v>121</v>
      </c>
      <c r="AK697" s="4">
        <v>238</v>
      </c>
      <c r="AL697" s="4">
        <v>100</v>
      </c>
      <c r="AM697" s="4">
        <v>12</v>
      </c>
      <c r="AN697" s="4">
        <v>6</v>
      </c>
      <c r="AO697" s="4">
        <v>225</v>
      </c>
      <c r="AP697" s="4">
        <v>3</v>
      </c>
      <c r="AQ697" s="4">
        <v>198</v>
      </c>
      <c r="AR697" s="4">
        <v>148</v>
      </c>
      <c r="AS697" s="4">
        <v>17</v>
      </c>
      <c r="AT697" s="4">
        <v>342</v>
      </c>
      <c r="AU697" s="4">
        <v>151</v>
      </c>
      <c r="AV697" s="4">
        <v>213</v>
      </c>
      <c r="AW697" s="4">
        <v>162</v>
      </c>
      <c r="AX697" s="4">
        <v>56</v>
      </c>
      <c r="AY697" s="4">
        <v>112</v>
      </c>
    </row>
    <row r="698" spans="1:51">
      <c r="A698" s="3"/>
      <c r="C698" s="11">
        <v>0.1</v>
      </c>
      <c r="D698" s="11">
        <v>0.11</v>
      </c>
      <c r="E698" s="11">
        <v>0.11</v>
      </c>
      <c r="F698" s="11">
        <v>0.05</v>
      </c>
      <c r="G698" s="11">
        <v>0.11</v>
      </c>
      <c r="H698" s="11">
        <v>0.1</v>
      </c>
      <c r="I698" s="11">
        <v>0.12</v>
      </c>
      <c r="J698" s="11">
        <v>0.13</v>
      </c>
      <c r="K698" s="11">
        <v>0.1</v>
      </c>
      <c r="L698" s="11">
        <v>0.13</v>
      </c>
      <c r="M698" s="11">
        <v>0.08</v>
      </c>
      <c r="N698" s="11">
        <v>0.02</v>
      </c>
      <c r="O698" s="11">
        <v>0.11</v>
      </c>
      <c r="P698" s="11">
        <v>0.11</v>
      </c>
      <c r="Q698" s="11">
        <v>0.1</v>
      </c>
      <c r="R698" s="11">
        <v>0.11</v>
      </c>
      <c r="S698" s="11">
        <v>0.11</v>
      </c>
      <c r="T698" s="11">
        <v>0.11</v>
      </c>
      <c r="U698" s="11">
        <v>0.06</v>
      </c>
      <c r="V698" s="11">
        <v>0.08</v>
      </c>
      <c r="W698" s="11">
        <v>0.11</v>
      </c>
      <c r="X698" s="11">
        <v>0.13</v>
      </c>
      <c r="Y698" s="11">
        <v>0.13</v>
      </c>
      <c r="Z698" s="11">
        <v>0.09</v>
      </c>
      <c r="AA698" s="11">
        <v>0.11</v>
      </c>
      <c r="AB698" s="11">
        <v>0.1</v>
      </c>
      <c r="AC698" s="11">
        <v>0.11</v>
      </c>
      <c r="AD698" s="11">
        <v>0.1</v>
      </c>
      <c r="AE698" s="11">
        <v>0.08</v>
      </c>
      <c r="AF698" s="11">
        <v>0.08</v>
      </c>
      <c r="AG698" s="11">
        <v>0.08</v>
      </c>
      <c r="AH698" s="11">
        <v>0.11</v>
      </c>
      <c r="AI698" s="11">
        <v>0.12</v>
      </c>
      <c r="AJ698" s="11">
        <v>0.1</v>
      </c>
      <c r="AK698" s="11">
        <v>0.1</v>
      </c>
      <c r="AL698" s="11">
        <v>0.1</v>
      </c>
      <c r="AM698" s="11">
        <v>0.05</v>
      </c>
      <c r="AN698" s="11">
        <v>0.21</v>
      </c>
      <c r="AO698" s="11">
        <v>0.1</v>
      </c>
      <c r="AP698" s="11">
        <v>0.05</v>
      </c>
      <c r="AQ698" s="11">
        <v>0.1</v>
      </c>
      <c r="AR698" s="11">
        <v>0.09</v>
      </c>
      <c r="AS698" s="11">
        <v>0.08</v>
      </c>
      <c r="AT698" s="11">
        <v>0.1</v>
      </c>
      <c r="AU698" s="11">
        <v>0.13</v>
      </c>
      <c r="AV698" s="11">
        <v>0.1</v>
      </c>
      <c r="AW698" s="11">
        <v>0.09</v>
      </c>
      <c r="AX698" s="11">
        <v>0.1</v>
      </c>
      <c r="AY698" s="11">
        <v>0.12</v>
      </c>
    </row>
    <row r="699" spans="1:51">
      <c r="A699" s="3"/>
      <c r="B699" t="s">
        <v>249</v>
      </c>
      <c r="C699" s="4">
        <v>2669</v>
      </c>
      <c r="D699" s="4">
        <v>1468</v>
      </c>
      <c r="E699" s="4">
        <v>545</v>
      </c>
      <c r="F699" s="4">
        <v>534</v>
      </c>
      <c r="G699" s="4">
        <v>123</v>
      </c>
      <c r="H699" s="4">
        <v>1068</v>
      </c>
      <c r="I699" s="4">
        <v>1174</v>
      </c>
      <c r="J699" s="4">
        <v>833</v>
      </c>
      <c r="K699" s="4">
        <v>1331</v>
      </c>
      <c r="L699" s="4">
        <v>185</v>
      </c>
      <c r="M699" s="4">
        <v>57</v>
      </c>
      <c r="N699" s="4">
        <v>101</v>
      </c>
      <c r="O699" s="4">
        <v>447</v>
      </c>
      <c r="P699" s="4">
        <v>1795</v>
      </c>
      <c r="Q699" s="4">
        <v>773</v>
      </c>
      <c r="R699" s="4">
        <v>1576</v>
      </c>
      <c r="S699" s="4">
        <v>1078</v>
      </c>
      <c r="T699" s="4">
        <v>1122</v>
      </c>
      <c r="U699" s="4">
        <v>616</v>
      </c>
      <c r="V699" s="4">
        <v>386</v>
      </c>
      <c r="W699" s="4">
        <v>737</v>
      </c>
      <c r="X699" s="4">
        <v>921</v>
      </c>
      <c r="Y699" s="4">
        <v>572</v>
      </c>
      <c r="Z699" s="4">
        <v>509</v>
      </c>
      <c r="AA699" s="4">
        <v>281</v>
      </c>
      <c r="AB699" s="4">
        <v>568</v>
      </c>
      <c r="AC699" s="4">
        <v>1930</v>
      </c>
      <c r="AD699" s="4">
        <v>140</v>
      </c>
      <c r="AE699" s="4">
        <v>276</v>
      </c>
      <c r="AF699" s="4">
        <v>84</v>
      </c>
      <c r="AG699" s="4">
        <v>984</v>
      </c>
      <c r="AH699" s="4">
        <v>1104</v>
      </c>
      <c r="AI699" s="4">
        <v>529</v>
      </c>
      <c r="AJ699" s="4">
        <v>800</v>
      </c>
      <c r="AK699" s="4">
        <v>1807</v>
      </c>
      <c r="AL699" s="4">
        <v>694</v>
      </c>
      <c r="AM699" s="4">
        <v>218</v>
      </c>
      <c r="AN699" s="4">
        <v>17</v>
      </c>
      <c r="AO699" s="4">
        <v>1546</v>
      </c>
      <c r="AP699" s="4">
        <v>40</v>
      </c>
      <c r="AQ699" s="4">
        <v>1354</v>
      </c>
      <c r="AR699" s="4">
        <v>1163</v>
      </c>
      <c r="AS699" s="4">
        <v>150</v>
      </c>
      <c r="AT699" s="4">
        <v>2409</v>
      </c>
      <c r="AU699" s="4">
        <v>686</v>
      </c>
      <c r="AV699" s="4">
        <v>1555</v>
      </c>
      <c r="AW699" s="4">
        <v>1247</v>
      </c>
      <c r="AX699" s="4">
        <v>430</v>
      </c>
      <c r="AY699" s="4">
        <v>629</v>
      </c>
    </row>
    <row r="700" spans="1:51">
      <c r="A700" s="3"/>
      <c r="C700" s="11">
        <v>0.7</v>
      </c>
      <c r="D700" s="11">
        <v>0.65</v>
      </c>
      <c r="E700" s="11">
        <v>0.67</v>
      </c>
      <c r="F700" s="11">
        <v>0.91</v>
      </c>
      <c r="G700" s="11">
        <v>0.83</v>
      </c>
      <c r="H700" s="11">
        <v>0.69</v>
      </c>
      <c r="I700" s="11">
        <v>0.67</v>
      </c>
      <c r="J700" s="11">
        <v>0.63</v>
      </c>
      <c r="K700" s="11">
        <v>0.69</v>
      </c>
      <c r="L700" s="11">
        <v>0.57999999999999996</v>
      </c>
      <c r="M700" s="11">
        <v>0.67</v>
      </c>
      <c r="N700" s="11">
        <v>0.56999999999999995</v>
      </c>
      <c r="O700" s="11">
        <v>0.57999999999999996</v>
      </c>
      <c r="P700" s="11">
        <v>0.71</v>
      </c>
      <c r="Q700" s="11">
        <v>0.64</v>
      </c>
      <c r="R700" s="11">
        <v>0.7</v>
      </c>
      <c r="S700" s="11">
        <v>0.66</v>
      </c>
      <c r="T700" s="11">
        <v>0.69</v>
      </c>
      <c r="U700" s="11">
        <v>0.89</v>
      </c>
      <c r="V700" s="11">
        <v>0.81</v>
      </c>
      <c r="W700" s="11">
        <v>0.62</v>
      </c>
      <c r="X700" s="11">
        <v>0.64</v>
      </c>
      <c r="Y700" s="11">
        <v>0.69</v>
      </c>
      <c r="Z700" s="11">
        <v>0.71</v>
      </c>
      <c r="AA700" s="11">
        <v>0.69</v>
      </c>
      <c r="AB700" s="11">
        <v>0.7</v>
      </c>
      <c r="AC700" s="11">
        <v>0.7</v>
      </c>
      <c r="AD700" s="11">
        <v>0.75</v>
      </c>
      <c r="AE700" s="11">
        <v>0.75</v>
      </c>
      <c r="AF700" s="11">
        <v>0.75</v>
      </c>
      <c r="AG700" s="11">
        <v>0.79</v>
      </c>
      <c r="AH700" s="11">
        <v>0.68</v>
      </c>
      <c r="AI700" s="11">
        <v>0.65</v>
      </c>
      <c r="AJ700" s="11">
        <v>0.65</v>
      </c>
      <c r="AK700" s="11">
        <v>0.76</v>
      </c>
      <c r="AL700" s="11">
        <v>0.7</v>
      </c>
      <c r="AM700" s="11">
        <v>0.93</v>
      </c>
      <c r="AN700" s="11">
        <v>0.64</v>
      </c>
      <c r="AO700" s="11">
        <v>0.71</v>
      </c>
      <c r="AP700" s="11">
        <v>0.72</v>
      </c>
      <c r="AQ700" s="11">
        <v>0.71</v>
      </c>
      <c r="AR700" s="11">
        <v>0.74</v>
      </c>
      <c r="AS700" s="11">
        <v>0.65</v>
      </c>
      <c r="AT700" s="11">
        <v>0.72</v>
      </c>
      <c r="AU700" s="11">
        <v>0.59</v>
      </c>
      <c r="AV700" s="11">
        <v>0.72</v>
      </c>
      <c r="AW700" s="11">
        <v>0.72</v>
      </c>
      <c r="AX700" s="11">
        <v>0.75</v>
      </c>
      <c r="AY700" s="11">
        <v>0.67</v>
      </c>
    </row>
    <row r="701" spans="1:51">
      <c r="A701" s="3"/>
      <c r="B701" t="s">
        <v>250</v>
      </c>
      <c r="C701" s="4">
        <v>743</v>
      </c>
      <c r="D701" s="4">
        <v>536</v>
      </c>
      <c r="E701" s="4">
        <v>172</v>
      </c>
      <c r="F701" s="4">
        <v>25</v>
      </c>
      <c r="G701" s="4">
        <v>10</v>
      </c>
      <c r="H701" s="4">
        <v>334</v>
      </c>
      <c r="I701" s="4">
        <v>375</v>
      </c>
      <c r="J701" s="4">
        <v>320</v>
      </c>
      <c r="K701" s="4">
        <v>394</v>
      </c>
      <c r="L701" s="4">
        <v>95</v>
      </c>
      <c r="M701" s="4">
        <v>21</v>
      </c>
      <c r="N701" s="4">
        <v>73</v>
      </c>
      <c r="O701" s="4">
        <v>243</v>
      </c>
      <c r="P701" s="4">
        <v>467</v>
      </c>
      <c r="Q701" s="4">
        <v>310</v>
      </c>
      <c r="R701" s="4">
        <v>420</v>
      </c>
      <c r="S701" s="4">
        <v>378</v>
      </c>
      <c r="T701" s="4">
        <v>325</v>
      </c>
      <c r="U701" s="4">
        <v>34</v>
      </c>
      <c r="V701" s="4">
        <v>55</v>
      </c>
      <c r="W701" s="4">
        <v>317</v>
      </c>
      <c r="X701" s="4">
        <v>337</v>
      </c>
      <c r="Y701" s="4">
        <v>155</v>
      </c>
      <c r="Z701" s="4">
        <v>146</v>
      </c>
      <c r="AA701" s="4">
        <v>82</v>
      </c>
      <c r="AB701" s="4">
        <v>160</v>
      </c>
      <c r="AC701" s="4">
        <v>544</v>
      </c>
      <c r="AD701" s="4">
        <v>28</v>
      </c>
      <c r="AE701" s="4">
        <v>61</v>
      </c>
      <c r="AF701" s="4">
        <v>18</v>
      </c>
      <c r="AG701" s="4">
        <v>163</v>
      </c>
      <c r="AH701" s="4">
        <v>338</v>
      </c>
      <c r="AI701" s="4">
        <v>186</v>
      </c>
      <c r="AJ701" s="4">
        <v>318</v>
      </c>
      <c r="AK701" s="4">
        <v>347</v>
      </c>
      <c r="AL701" s="4">
        <v>202</v>
      </c>
      <c r="AM701" s="4">
        <v>6</v>
      </c>
      <c r="AN701" s="4">
        <v>4</v>
      </c>
      <c r="AO701" s="4">
        <v>401</v>
      </c>
      <c r="AP701" s="4">
        <v>12</v>
      </c>
      <c r="AQ701" s="4">
        <v>358</v>
      </c>
      <c r="AR701" s="4">
        <v>267</v>
      </c>
      <c r="AS701" s="4">
        <v>63</v>
      </c>
      <c r="AT701" s="4">
        <v>589</v>
      </c>
      <c r="AU701" s="4">
        <v>321</v>
      </c>
      <c r="AV701" s="4">
        <v>388</v>
      </c>
      <c r="AW701" s="4">
        <v>315</v>
      </c>
      <c r="AX701" s="4">
        <v>84</v>
      </c>
      <c r="AY701" s="4">
        <v>192</v>
      </c>
    </row>
    <row r="702" spans="1:51">
      <c r="A702" s="3"/>
      <c r="C702" s="11">
        <v>0.2</v>
      </c>
      <c r="D702" s="11">
        <v>0.24</v>
      </c>
      <c r="E702" s="11">
        <v>0.21</v>
      </c>
      <c r="F702" s="11">
        <v>0.04</v>
      </c>
      <c r="G702" s="11">
        <v>7.0000000000000007E-2</v>
      </c>
      <c r="H702" s="11">
        <v>0.21</v>
      </c>
      <c r="I702" s="11">
        <v>0.21</v>
      </c>
      <c r="J702" s="11">
        <v>0.24</v>
      </c>
      <c r="K702" s="11">
        <v>0.21</v>
      </c>
      <c r="L702" s="11">
        <v>0.3</v>
      </c>
      <c r="M702" s="11">
        <v>0.25</v>
      </c>
      <c r="N702" s="11">
        <v>0.41</v>
      </c>
      <c r="O702" s="11">
        <v>0.31</v>
      </c>
      <c r="P702" s="11">
        <v>0.18</v>
      </c>
      <c r="Q702" s="11">
        <v>0.26</v>
      </c>
      <c r="R702" s="11">
        <v>0.19</v>
      </c>
      <c r="S702" s="11">
        <v>0.23</v>
      </c>
      <c r="T702" s="11">
        <v>0.2</v>
      </c>
      <c r="U702" s="11">
        <v>0.05</v>
      </c>
      <c r="V702" s="11">
        <v>0.12</v>
      </c>
      <c r="W702" s="11">
        <v>0.27</v>
      </c>
      <c r="X702" s="11">
        <v>0.23</v>
      </c>
      <c r="Y702" s="11">
        <v>0.19</v>
      </c>
      <c r="Z702" s="11">
        <v>0.2</v>
      </c>
      <c r="AA702" s="11">
        <v>0.2</v>
      </c>
      <c r="AB702" s="11">
        <v>0.2</v>
      </c>
      <c r="AC702" s="11">
        <v>0.2</v>
      </c>
      <c r="AD702" s="11">
        <v>0.15</v>
      </c>
      <c r="AE702" s="11">
        <v>0.17</v>
      </c>
      <c r="AF702" s="11">
        <v>0.16</v>
      </c>
      <c r="AG702" s="11">
        <v>0.13</v>
      </c>
      <c r="AH702" s="11">
        <v>0.21</v>
      </c>
      <c r="AI702" s="11">
        <v>0.23</v>
      </c>
      <c r="AJ702" s="11">
        <v>0.26</v>
      </c>
      <c r="AK702" s="11">
        <v>0.15</v>
      </c>
      <c r="AL702" s="11">
        <v>0.2</v>
      </c>
      <c r="AM702" s="11">
        <v>0.02</v>
      </c>
      <c r="AN702" s="11">
        <v>0.14000000000000001</v>
      </c>
      <c r="AO702" s="11">
        <v>0.18</v>
      </c>
      <c r="AP702" s="11">
        <v>0.22</v>
      </c>
      <c r="AQ702" s="11">
        <v>0.19</v>
      </c>
      <c r="AR702" s="11">
        <v>0.17</v>
      </c>
      <c r="AS702" s="11">
        <v>0.27</v>
      </c>
      <c r="AT702" s="11">
        <v>0.18</v>
      </c>
      <c r="AU702" s="11">
        <v>0.28000000000000003</v>
      </c>
      <c r="AV702" s="11">
        <v>0.18</v>
      </c>
      <c r="AW702" s="11">
        <v>0.18</v>
      </c>
      <c r="AX702" s="11">
        <v>0.15</v>
      </c>
      <c r="AY702" s="11">
        <v>0.21</v>
      </c>
    </row>
    <row r="703" spans="1:51">
      <c r="A703" s="3"/>
    </row>
    <row r="704" spans="1:51">
      <c r="A704" s="3"/>
    </row>
    <row r="705" spans="1:51">
      <c r="A705" s="2" t="s">
        <v>259</v>
      </c>
    </row>
    <row r="706" spans="1:51">
      <c r="A706" s="3"/>
    </row>
    <row r="707" spans="1:51" s="10" customFormat="1" ht="29.25" customHeight="1">
      <c r="A707" s="9"/>
      <c r="C707" s="7" t="s">
        <v>39</v>
      </c>
      <c r="D707" s="14" t="s">
        <v>15</v>
      </c>
      <c r="E707" s="15"/>
      <c r="F707" s="15"/>
      <c r="G707" s="15"/>
      <c r="H707" s="14" t="s">
        <v>16</v>
      </c>
      <c r="I707" s="15"/>
      <c r="J707" s="14" t="s">
        <v>17</v>
      </c>
      <c r="K707" s="15"/>
      <c r="L707" s="15"/>
      <c r="M707" s="15"/>
      <c r="N707" s="15"/>
      <c r="O707" s="14" t="s">
        <v>40</v>
      </c>
      <c r="P707" s="15"/>
      <c r="Q707" s="14" t="s">
        <v>19</v>
      </c>
      <c r="R707" s="15"/>
      <c r="S707" s="14" t="s">
        <v>41</v>
      </c>
      <c r="T707" s="15"/>
      <c r="U707" s="14" t="s">
        <v>42</v>
      </c>
      <c r="V707" s="15"/>
      <c r="W707" s="15"/>
      <c r="X707" s="15"/>
      <c r="Y707" s="14" t="s">
        <v>22</v>
      </c>
      <c r="Z707" s="15"/>
      <c r="AA707" s="15"/>
      <c r="AB707" s="15"/>
      <c r="AC707" s="15"/>
      <c r="AD707" s="15"/>
      <c r="AE707" s="15"/>
      <c r="AF707" s="15"/>
      <c r="AG707" s="14" t="s">
        <v>23</v>
      </c>
      <c r="AH707" s="15"/>
      <c r="AI707" s="15"/>
      <c r="AJ707" s="14" t="s">
        <v>24</v>
      </c>
      <c r="AK707" s="15"/>
      <c r="AL707" s="14" t="s">
        <v>25</v>
      </c>
      <c r="AM707" s="15"/>
      <c r="AN707" s="15"/>
      <c r="AO707" s="15"/>
      <c r="AP707" s="15"/>
      <c r="AQ707" s="15"/>
      <c r="AR707" s="15"/>
      <c r="AS707" s="14" t="s">
        <v>26</v>
      </c>
      <c r="AT707" s="15"/>
      <c r="AU707" s="14" t="s">
        <v>43</v>
      </c>
      <c r="AV707" s="15"/>
      <c r="AW707" s="14" t="s">
        <v>44</v>
      </c>
      <c r="AX707" s="15"/>
      <c r="AY707" s="15"/>
    </row>
    <row r="708" spans="1:51" s="7" customFormat="1" ht="32.25" customHeight="1">
      <c r="A708" s="6"/>
      <c r="D708" s="8" t="s">
        <v>45</v>
      </c>
      <c r="E708" s="8" t="s">
        <v>46</v>
      </c>
      <c r="F708" s="8" t="s">
        <v>47</v>
      </c>
      <c r="G708" s="8" t="s">
        <v>48</v>
      </c>
      <c r="H708" s="8" t="s">
        <v>49</v>
      </c>
      <c r="I708" s="8" t="s">
        <v>50</v>
      </c>
      <c r="J708" s="8" t="s">
        <v>51</v>
      </c>
      <c r="K708" s="8" t="s">
        <v>52</v>
      </c>
      <c r="L708" s="8" t="s">
        <v>53</v>
      </c>
      <c r="M708" s="8" t="s">
        <v>54</v>
      </c>
      <c r="N708" s="8" t="s">
        <v>55</v>
      </c>
      <c r="O708" s="8" t="s">
        <v>56</v>
      </c>
      <c r="P708" s="8" t="s">
        <v>57</v>
      </c>
      <c r="Q708" s="8" t="s">
        <v>56</v>
      </c>
      <c r="R708" s="8" t="s">
        <v>57</v>
      </c>
      <c r="S708" s="8" t="s">
        <v>56</v>
      </c>
      <c r="T708" s="8" t="s">
        <v>57</v>
      </c>
      <c r="U708" s="8" t="s">
        <v>58</v>
      </c>
      <c r="V708" s="8" t="s">
        <v>59</v>
      </c>
      <c r="W708" s="8" t="s">
        <v>60</v>
      </c>
      <c r="X708" s="8" t="s">
        <v>61</v>
      </c>
      <c r="Y708" s="8" t="s">
        <v>62</v>
      </c>
      <c r="Z708" s="8" t="s">
        <v>63</v>
      </c>
      <c r="AA708" s="8" t="s">
        <v>64</v>
      </c>
      <c r="AB708" s="8" t="s">
        <v>65</v>
      </c>
      <c r="AC708" s="8" t="s">
        <v>66</v>
      </c>
      <c r="AD708" s="8" t="s">
        <v>67</v>
      </c>
      <c r="AE708" s="8" t="s">
        <v>68</v>
      </c>
      <c r="AF708" s="8" t="s">
        <v>69</v>
      </c>
      <c r="AG708" s="8" t="s">
        <v>70</v>
      </c>
      <c r="AH708" s="8" t="s">
        <v>71</v>
      </c>
      <c r="AI708" s="8" t="s">
        <v>72</v>
      </c>
      <c r="AJ708" s="8" t="s">
        <v>73</v>
      </c>
      <c r="AK708" s="8" t="s">
        <v>74</v>
      </c>
      <c r="AL708" s="8" t="s">
        <v>75</v>
      </c>
      <c r="AM708" s="8" t="s">
        <v>76</v>
      </c>
      <c r="AN708" s="8" t="s">
        <v>77</v>
      </c>
      <c r="AO708" s="8" t="s">
        <v>78</v>
      </c>
      <c r="AP708" s="8" t="s">
        <v>79</v>
      </c>
      <c r="AQ708" s="8" t="s">
        <v>80</v>
      </c>
      <c r="AR708" s="8" t="s">
        <v>81</v>
      </c>
      <c r="AS708" s="8" t="s">
        <v>82</v>
      </c>
      <c r="AT708" s="8" t="s">
        <v>57</v>
      </c>
      <c r="AU708" s="8" t="s">
        <v>56</v>
      </c>
      <c r="AV708" s="8" t="s">
        <v>57</v>
      </c>
      <c r="AW708" s="8" t="s">
        <v>83</v>
      </c>
      <c r="AX708" s="8" t="s">
        <v>84</v>
      </c>
      <c r="AY708" s="8" t="s">
        <v>85</v>
      </c>
    </row>
    <row r="709" spans="1:51">
      <c r="A709" s="3" t="s">
        <v>86</v>
      </c>
      <c r="C709" s="4">
        <v>3798</v>
      </c>
      <c r="D709" s="4">
        <v>2254</v>
      </c>
      <c r="E709" s="4">
        <v>808</v>
      </c>
      <c r="F709" s="4">
        <v>587</v>
      </c>
      <c r="G709" s="4">
        <v>148</v>
      </c>
      <c r="H709" s="4">
        <v>1558</v>
      </c>
      <c r="I709" s="4">
        <v>1757</v>
      </c>
      <c r="J709" s="4">
        <v>1318</v>
      </c>
      <c r="K709" s="4">
        <v>1919</v>
      </c>
      <c r="L709" s="4">
        <v>321</v>
      </c>
      <c r="M709" s="4">
        <v>85</v>
      </c>
      <c r="N709" s="4">
        <v>179</v>
      </c>
      <c r="O709" s="4">
        <v>774</v>
      </c>
      <c r="P709" s="4">
        <v>2541</v>
      </c>
      <c r="Q709" s="4">
        <v>1208</v>
      </c>
      <c r="R709" s="4">
        <v>2241</v>
      </c>
      <c r="S709" s="4">
        <v>1635</v>
      </c>
      <c r="T709" s="4">
        <v>1629</v>
      </c>
      <c r="U709" s="4">
        <v>691</v>
      </c>
      <c r="V709" s="4">
        <v>478</v>
      </c>
      <c r="W709" s="4">
        <v>1179</v>
      </c>
      <c r="X709" s="4">
        <v>1439</v>
      </c>
      <c r="Y709" s="4">
        <v>832</v>
      </c>
      <c r="Z709" s="4">
        <v>718</v>
      </c>
      <c r="AA709" s="4">
        <v>411</v>
      </c>
      <c r="AB709" s="4">
        <v>810</v>
      </c>
      <c r="AC709" s="4">
        <v>2770</v>
      </c>
      <c r="AD709" s="4">
        <v>186</v>
      </c>
      <c r="AE709" s="4">
        <v>365</v>
      </c>
      <c r="AF709" s="4">
        <v>112</v>
      </c>
      <c r="AG709" s="4">
        <v>1242</v>
      </c>
      <c r="AH709" s="4">
        <v>1615</v>
      </c>
      <c r="AI709" s="4">
        <v>813</v>
      </c>
      <c r="AJ709" s="4">
        <v>1238</v>
      </c>
      <c r="AK709" s="4">
        <v>2393</v>
      </c>
      <c r="AL709" s="4">
        <v>997</v>
      </c>
      <c r="AM709" s="4">
        <v>236</v>
      </c>
      <c r="AN709" s="4">
        <v>27</v>
      </c>
      <c r="AO709" s="4">
        <v>2173</v>
      </c>
      <c r="AP709" s="4">
        <v>56</v>
      </c>
      <c r="AQ709" s="4">
        <v>1910</v>
      </c>
      <c r="AR709" s="4">
        <v>1578</v>
      </c>
      <c r="AS709" s="4">
        <v>230</v>
      </c>
      <c r="AT709" s="4">
        <v>3340</v>
      </c>
      <c r="AU709" s="4">
        <v>1158</v>
      </c>
      <c r="AV709" s="4">
        <v>2157</v>
      </c>
      <c r="AW709" s="4">
        <v>1723</v>
      </c>
      <c r="AX709" s="4">
        <v>570</v>
      </c>
      <c r="AY709" s="4">
        <v>933</v>
      </c>
    </row>
    <row r="710" spans="1:51">
      <c r="A710" s="3"/>
    </row>
    <row r="711" spans="1:51">
      <c r="A711" s="3" t="s">
        <v>260</v>
      </c>
      <c r="B711" t="s">
        <v>244</v>
      </c>
      <c r="C711" s="4">
        <v>192</v>
      </c>
      <c r="D711" s="4">
        <v>80</v>
      </c>
      <c r="E711" s="4">
        <v>16</v>
      </c>
      <c r="F711" s="4">
        <v>78</v>
      </c>
      <c r="G711" s="4">
        <v>17</v>
      </c>
      <c r="H711" s="4">
        <v>79</v>
      </c>
      <c r="I711" s="4">
        <v>56</v>
      </c>
      <c r="J711" s="4">
        <v>45</v>
      </c>
      <c r="K711" s="4">
        <v>87</v>
      </c>
      <c r="L711" s="4">
        <v>9</v>
      </c>
      <c r="M711" s="4">
        <v>6</v>
      </c>
      <c r="N711" s="4">
        <v>8</v>
      </c>
      <c r="O711" s="4">
        <v>15</v>
      </c>
      <c r="P711" s="4">
        <v>120</v>
      </c>
      <c r="Q711" s="4">
        <v>36</v>
      </c>
      <c r="R711" s="4">
        <v>116</v>
      </c>
      <c r="S711" s="4">
        <v>62</v>
      </c>
      <c r="T711" s="4">
        <v>68</v>
      </c>
      <c r="U711" s="4">
        <v>87</v>
      </c>
      <c r="V711" s="4">
        <v>32</v>
      </c>
      <c r="W711" s="4">
        <v>21</v>
      </c>
      <c r="X711" s="4">
        <v>51</v>
      </c>
      <c r="Y711" s="4">
        <v>39</v>
      </c>
      <c r="Z711" s="4">
        <v>38</v>
      </c>
      <c r="AA711" s="4">
        <v>21</v>
      </c>
      <c r="AB711" s="4">
        <v>36</v>
      </c>
      <c r="AC711" s="4">
        <v>134</v>
      </c>
      <c r="AD711" s="4">
        <v>7</v>
      </c>
      <c r="AE711" s="4">
        <v>16</v>
      </c>
      <c r="AF711" s="4">
        <v>7</v>
      </c>
      <c r="AG711" s="4">
        <v>91</v>
      </c>
      <c r="AH711" s="4">
        <v>70</v>
      </c>
      <c r="AI711" s="4">
        <v>28</v>
      </c>
      <c r="AJ711" s="4">
        <v>76</v>
      </c>
      <c r="AK711" s="4">
        <v>112</v>
      </c>
      <c r="AL711" s="4">
        <v>43</v>
      </c>
      <c r="AM711" s="4">
        <v>49</v>
      </c>
      <c r="AN711" s="4">
        <v>2</v>
      </c>
      <c r="AO711" s="4">
        <v>85</v>
      </c>
      <c r="AP711" s="4">
        <v>3</v>
      </c>
      <c r="AQ711" s="4">
        <v>73</v>
      </c>
      <c r="AR711" s="4">
        <v>110</v>
      </c>
      <c r="AS711" s="4">
        <v>11</v>
      </c>
      <c r="AT711" s="4">
        <v>178</v>
      </c>
      <c r="AU711" s="4">
        <v>26</v>
      </c>
      <c r="AV711" s="4">
        <v>110</v>
      </c>
      <c r="AW711" s="4">
        <v>86</v>
      </c>
      <c r="AX711" s="4">
        <v>44</v>
      </c>
      <c r="AY711" s="4">
        <v>25</v>
      </c>
    </row>
    <row r="712" spans="1:51">
      <c r="A712" s="3"/>
      <c r="C712" s="11">
        <v>0.05</v>
      </c>
      <c r="D712" s="11">
        <v>0.04</v>
      </c>
      <c r="E712" s="11">
        <v>0.02</v>
      </c>
      <c r="F712" s="11">
        <v>0.13</v>
      </c>
      <c r="G712" s="11">
        <v>0.11</v>
      </c>
      <c r="H712" s="11">
        <v>0.05</v>
      </c>
      <c r="I712" s="11">
        <v>0.03</v>
      </c>
      <c r="J712" s="11">
        <v>0.03</v>
      </c>
      <c r="K712" s="11">
        <v>0.05</v>
      </c>
      <c r="L712" s="11">
        <v>0.03</v>
      </c>
      <c r="M712" s="11">
        <v>7.0000000000000007E-2</v>
      </c>
      <c r="N712" s="11">
        <v>0.04</v>
      </c>
      <c r="O712" s="11">
        <v>0.02</v>
      </c>
      <c r="P712" s="11">
        <v>0.05</v>
      </c>
      <c r="Q712" s="11">
        <v>0.03</v>
      </c>
      <c r="R712" s="11">
        <v>0.05</v>
      </c>
      <c r="S712" s="11">
        <v>0.04</v>
      </c>
      <c r="T712" s="11">
        <v>0.04</v>
      </c>
      <c r="U712" s="11">
        <v>0.13</v>
      </c>
      <c r="V712" s="11">
        <v>7.0000000000000007E-2</v>
      </c>
      <c r="W712" s="11">
        <v>0.02</v>
      </c>
      <c r="X712" s="11">
        <v>0.04</v>
      </c>
      <c r="Y712" s="11">
        <v>0.05</v>
      </c>
      <c r="Z712" s="11">
        <v>0.05</v>
      </c>
      <c r="AA712" s="11">
        <v>0.05</v>
      </c>
      <c r="AB712" s="11">
        <v>0.04</v>
      </c>
      <c r="AC712" s="11">
        <v>0.05</v>
      </c>
      <c r="AD712" s="11">
        <v>0.04</v>
      </c>
      <c r="AE712" s="11">
        <v>0.04</v>
      </c>
      <c r="AF712" s="11">
        <v>0.06</v>
      </c>
      <c r="AG712" s="11">
        <v>7.0000000000000007E-2</v>
      </c>
      <c r="AH712" s="11">
        <v>0.04</v>
      </c>
      <c r="AI712" s="11">
        <v>0.03</v>
      </c>
      <c r="AJ712" s="11">
        <v>0.06</v>
      </c>
      <c r="AK712" s="11">
        <v>0.05</v>
      </c>
      <c r="AL712" s="11">
        <v>0.04</v>
      </c>
      <c r="AM712" s="11">
        <v>0.21</v>
      </c>
      <c r="AN712" s="11">
        <v>0.08</v>
      </c>
      <c r="AO712" s="11">
        <v>0.04</v>
      </c>
      <c r="AP712" s="11">
        <v>0.05</v>
      </c>
      <c r="AQ712" s="11">
        <v>0.04</v>
      </c>
      <c r="AR712" s="11">
        <v>7.0000000000000007E-2</v>
      </c>
      <c r="AS712" s="11">
        <v>0.05</v>
      </c>
      <c r="AT712" s="11">
        <v>0.05</v>
      </c>
      <c r="AU712" s="11">
        <v>0.02</v>
      </c>
      <c r="AV712" s="11">
        <v>0.05</v>
      </c>
      <c r="AW712" s="11">
        <v>0.05</v>
      </c>
      <c r="AX712" s="11">
        <v>0.08</v>
      </c>
      <c r="AY712" s="11">
        <v>0.03</v>
      </c>
    </row>
    <row r="713" spans="1:51">
      <c r="A713" s="3"/>
      <c r="B713" t="s">
        <v>245</v>
      </c>
      <c r="C713" s="4">
        <v>1225</v>
      </c>
      <c r="D713" s="4">
        <v>773</v>
      </c>
      <c r="E713" s="4">
        <v>144</v>
      </c>
      <c r="F713" s="4">
        <v>253</v>
      </c>
      <c r="G713" s="4">
        <v>54</v>
      </c>
      <c r="H713" s="4">
        <v>455</v>
      </c>
      <c r="I713" s="4">
        <v>563</v>
      </c>
      <c r="J713" s="4">
        <v>411</v>
      </c>
      <c r="K713" s="4">
        <v>563</v>
      </c>
      <c r="L713" s="4">
        <v>94</v>
      </c>
      <c r="M713" s="4">
        <v>34</v>
      </c>
      <c r="N713" s="4">
        <v>52</v>
      </c>
      <c r="O713" s="4">
        <v>201</v>
      </c>
      <c r="P713" s="4">
        <v>816</v>
      </c>
      <c r="Q713" s="4">
        <v>382</v>
      </c>
      <c r="R713" s="4">
        <v>694</v>
      </c>
      <c r="S713" s="4">
        <v>530</v>
      </c>
      <c r="T713" s="4">
        <v>476</v>
      </c>
      <c r="U713" s="4">
        <v>283</v>
      </c>
      <c r="V713" s="4">
        <v>143</v>
      </c>
      <c r="W713" s="4">
        <v>276</v>
      </c>
      <c r="X713" s="4">
        <v>523</v>
      </c>
      <c r="Y713" s="4">
        <v>237</v>
      </c>
      <c r="Z713" s="4">
        <v>244</v>
      </c>
      <c r="AA713" s="4">
        <v>108</v>
      </c>
      <c r="AB713" s="4">
        <v>271</v>
      </c>
      <c r="AC713" s="4">
        <v>860</v>
      </c>
      <c r="AD713" s="4">
        <v>76</v>
      </c>
      <c r="AE713" s="4">
        <v>134</v>
      </c>
      <c r="AF713" s="4">
        <v>40</v>
      </c>
      <c r="AG713" s="4">
        <v>382</v>
      </c>
      <c r="AH713" s="4">
        <v>516</v>
      </c>
      <c r="AI713" s="4">
        <v>303</v>
      </c>
      <c r="AJ713" s="4">
        <v>386</v>
      </c>
      <c r="AK713" s="4">
        <v>806</v>
      </c>
      <c r="AL713" s="4">
        <v>279</v>
      </c>
      <c r="AM713" s="4">
        <v>105</v>
      </c>
      <c r="AN713" s="4">
        <v>6</v>
      </c>
      <c r="AO713" s="4">
        <v>755</v>
      </c>
      <c r="AP713" s="4">
        <v>23</v>
      </c>
      <c r="AQ713" s="4">
        <v>655</v>
      </c>
      <c r="AR713" s="4">
        <v>512</v>
      </c>
      <c r="AS713" s="4">
        <v>77</v>
      </c>
      <c r="AT713" s="4">
        <v>1104</v>
      </c>
      <c r="AU713" s="4">
        <v>295</v>
      </c>
      <c r="AV713" s="4">
        <v>723</v>
      </c>
      <c r="AW713" s="4">
        <v>631</v>
      </c>
      <c r="AX713" s="4">
        <v>171</v>
      </c>
      <c r="AY713" s="4">
        <v>274</v>
      </c>
    </row>
    <row r="714" spans="1:51">
      <c r="A714" s="3"/>
      <c r="C714" s="11">
        <v>0.32</v>
      </c>
      <c r="D714" s="11">
        <v>0.34</v>
      </c>
      <c r="E714" s="11">
        <v>0.18</v>
      </c>
      <c r="F714" s="11">
        <v>0.43</v>
      </c>
      <c r="G714" s="11">
        <v>0.36</v>
      </c>
      <c r="H714" s="11">
        <v>0.28999999999999998</v>
      </c>
      <c r="I714" s="11">
        <v>0.32</v>
      </c>
      <c r="J714" s="11">
        <v>0.31</v>
      </c>
      <c r="K714" s="11">
        <v>0.28999999999999998</v>
      </c>
      <c r="L714" s="11">
        <v>0.28999999999999998</v>
      </c>
      <c r="M714" s="11">
        <v>0.4</v>
      </c>
      <c r="N714" s="11">
        <v>0.28999999999999998</v>
      </c>
      <c r="O714" s="11">
        <v>0.26</v>
      </c>
      <c r="P714" s="11">
        <v>0.32</v>
      </c>
      <c r="Q714" s="11">
        <v>0.32</v>
      </c>
      <c r="R714" s="11">
        <v>0.31</v>
      </c>
      <c r="S714" s="11">
        <v>0.32</v>
      </c>
      <c r="T714" s="11">
        <v>0.28999999999999998</v>
      </c>
      <c r="U714" s="11">
        <v>0.41</v>
      </c>
      <c r="V714" s="11">
        <v>0.3</v>
      </c>
      <c r="W714" s="11">
        <v>0.23</v>
      </c>
      <c r="X714" s="11">
        <v>0.36</v>
      </c>
      <c r="Y714" s="11">
        <v>0.28000000000000003</v>
      </c>
      <c r="Z714" s="11">
        <v>0.34</v>
      </c>
      <c r="AA714" s="11">
        <v>0.26</v>
      </c>
      <c r="AB714" s="11">
        <v>0.33</v>
      </c>
      <c r="AC714" s="11">
        <v>0.31</v>
      </c>
      <c r="AD714" s="11">
        <v>0.41</v>
      </c>
      <c r="AE714" s="11">
        <v>0.37</v>
      </c>
      <c r="AF714" s="11">
        <v>0.36</v>
      </c>
      <c r="AG714" s="11">
        <v>0.31</v>
      </c>
      <c r="AH714" s="11">
        <v>0.32</v>
      </c>
      <c r="AI714" s="11">
        <v>0.37</v>
      </c>
      <c r="AJ714" s="11">
        <v>0.31</v>
      </c>
      <c r="AK714" s="11">
        <v>0.34</v>
      </c>
      <c r="AL714" s="11">
        <v>0.28000000000000003</v>
      </c>
      <c r="AM714" s="11">
        <v>0.44</v>
      </c>
      <c r="AN714" s="11">
        <v>0.21</v>
      </c>
      <c r="AO714" s="11">
        <v>0.35</v>
      </c>
      <c r="AP714" s="11">
        <v>0.41</v>
      </c>
      <c r="AQ714" s="11">
        <v>0.34</v>
      </c>
      <c r="AR714" s="11">
        <v>0.32</v>
      </c>
      <c r="AS714" s="11">
        <v>0.33</v>
      </c>
      <c r="AT714" s="11">
        <v>0.33</v>
      </c>
      <c r="AU714" s="11">
        <v>0.25</v>
      </c>
      <c r="AV714" s="11">
        <v>0.34</v>
      </c>
      <c r="AW714" s="11">
        <v>0.37</v>
      </c>
      <c r="AX714" s="11">
        <v>0.3</v>
      </c>
      <c r="AY714" s="11">
        <v>0.28999999999999998</v>
      </c>
    </row>
    <row r="715" spans="1:51">
      <c r="A715" s="3"/>
      <c r="B715" t="s">
        <v>247</v>
      </c>
      <c r="C715" s="4">
        <v>1194</v>
      </c>
      <c r="D715" s="4">
        <v>745</v>
      </c>
      <c r="E715" s="4">
        <v>298</v>
      </c>
      <c r="F715" s="4">
        <v>107</v>
      </c>
      <c r="G715" s="4">
        <v>44</v>
      </c>
      <c r="H715" s="4">
        <v>497</v>
      </c>
      <c r="I715" s="4">
        <v>591</v>
      </c>
      <c r="J715" s="4">
        <v>416</v>
      </c>
      <c r="K715" s="4">
        <v>639</v>
      </c>
      <c r="L715" s="4">
        <v>112</v>
      </c>
      <c r="M715" s="4">
        <v>15</v>
      </c>
      <c r="N715" s="4">
        <v>57</v>
      </c>
      <c r="O715" s="4">
        <v>256</v>
      </c>
      <c r="P715" s="4">
        <v>832</v>
      </c>
      <c r="Q715" s="4">
        <v>409</v>
      </c>
      <c r="R715" s="4">
        <v>711</v>
      </c>
      <c r="S715" s="4">
        <v>522</v>
      </c>
      <c r="T715" s="4">
        <v>556</v>
      </c>
      <c r="U715" s="4">
        <v>166</v>
      </c>
      <c r="V715" s="4">
        <v>141</v>
      </c>
      <c r="W715" s="4">
        <v>415</v>
      </c>
      <c r="X715" s="4">
        <v>469</v>
      </c>
      <c r="Y715" s="4">
        <v>275</v>
      </c>
      <c r="Z715" s="4">
        <v>217</v>
      </c>
      <c r="AA715" s="4">
        <v>127</v>
      </c>
      <c r="AB715" s="4">
        <v>253</v>
      </c>
      <c r="AC715" s="4">
        <v>872</v>
      </c>
      <c r="AD715" s="4">
        <v>57</v>
      </c>
      <c r="AE715" s="4">
        <v>126</v>
      </c>
      <c r="AF715" s="4">
        <v>38</v>
      </c>
      <c r="AG715" s="4">
        <v>361</v>
      </c>
      <c r="AH715" s="4">
        <v>515</v>
      </c>
      <c r="AI715" s="4">
        <v>282</v>
      </c>
      <c r="AJ715" s="4">
        <v>357</v>
      </c>
      <c r="AK715" s="4">
        <v>790</v>
      </c>
      <c r="AL715" s="4">
        <v>315</v>
      </c>
      <c r="AM715" s="4">
        <v>46</v>
      </c>
      <c r="AN715" s="4">
        <v>11</v>
      </c>
      <c r="AO715" s="4">
        <v>712</v>
      </c>
      <c r="AP715" s="4">
        <v>16</v>
      </c>
      <c r="AQ715" s="4">
        <v>621</v>
      </c>
      <c r="AR715" s="4">
        <v>480</v>
      </c>
      <c r="AS715" s="4">
        <v>66</v>
      </c>
      <c r="AT715" s="4">
        <v>1056</v>
      </c>
      <c r="AU715" s="4">
        <v>406</v>
      </c>
      <c r="AV715" s="4">
        <v>682</v>
      </c>
      <c r="AW715" s="4">
        <v>516</v>
      </c>
      <c r="AX715" s="4">
        <v>199</v>
      </c>
      <c r="AY715" s="4">
        <v>320</v>
      </c>
    </row>
    <row r="716" spans="1:51">
      <c r="A716" s="3"/>
      <c r="C716" s="11">
        <v>0.31</v>
      </c>
      <c r="D716" s="11">
        <v>0.33</v>
      </c>
      <c r="E716" s="11">
        <v>0.37</v>
      </c>
      <c r="F716" s="11">
        <v>0.18</v>
      </c>
      <c r="G716" s="11">
        <v>0.3</v>
      </c>
      <c r="H716" s="11">
        <v>0.32</v>
      </c>
      <c r="I716" s="11">
        <v>0.34</v>
      </c>
      <c r="J716" s="11">
        <v>0.32</v>
      </c>
      <c r="K716" s="11">
        <v>0.33</v>
      </c>
      <c r="L716" s="11">
        <v>0.35</v>
      </c>
      <c r="M716" s="11">
        <v>0.18</v>
      </c>
      <c r="N716" s="11">
        <v>0.32</v>
      </c>
      <c r="O716" s="11">
        <v>0.33</v>
      </c>
      <c r="P716" s="11">
        <v>0.33</v>
      </c>
      <c r="Q716" s="11">
        <v>0.34</v>
      </c>
      <c r="R716" s="11">
        <v>0.32</v>
      </c>
      <c r="S716" s="11">
        <v>0.32</v>
      </c>
      <c r="T716" s="11">
        <v>0.34</v>
      </c>
      <c r="U716" s="11">
        <v>0.24</v>
      </c>
      <c r="V716" s="11">
        <v>0.3</v>
      </c>
      <c r="W716" s="11">
        <v>0.35</v>
      </c>
      <c r="X716" s="11">
        <v>0.33</v>
      </c>
      <c r="Y716" s="11">
        <v>0.33</v>
      </c>
      <c r="Z716" s="11">
        <v>0.3</v>
      </c>
      <c r="AA716" s="11">
        <v>0.31</v>
      </c>
      <c r="AB716" s="11">
        <v>0.31</v>
      </c>
      <c r="AC716" s="11">
        <v>0.31</v>
      </c>
      <c r="AD716" s="11">
        <v>0.31</v>
      </c>
      <c r="AE716" s="11">
        <v>0.34</v>
      </c>
      <c r="AF716" s="11">
        <v>0.34</v>
      </c>
      <c r="AG716" s="11">
        <v>0.28999999999999998</v>
      </c>
      <c r="AH716" s="11">
        <v>0.32</v>
      </c>
      <c r="AI716" s="11">
        <v>0.35</v>
      </c>
      <c r="AJ716" s="11">
        <v>0.28999999999999998</v>
      </c>
      <c r="AK716" s="11">
        <v>0.33</v>
      </c>
      <c r="AL716" s="11">
        <v>0.32</v>
      </c>
      <c r="AM716" s="11">
        <v>0.19</v>
      </c>
      <c r="AN716" s="11">
        <v>0.42</v>
      </c>
      <c r="AO716" s="11">
        <v>0.33</v>
      </c>
      <c r="AP716" s="11">
        <v>0.28000000000000003</v>
      </c>
      <c r="AQ716" s="11">
        <v>0.33</v>
      </c>
      <c r="AR716" s="11">
        <v>0.3</v>
      </c>
      <c r="AS716" s="11">
        <v>0.28999999999999998</v>
      </c>
      <c r="AT716" s="11">
        <v>0.32</v>
      </c>
      <c r="AU716" s="11">
        <v>0.35</v>
      </c>
      <c r="AV716" s="11">
        <v>0.32</v>
      </c>
      <c r="AW716" s="11">
        <v>0.3</v>
      </c>
      <c r="AX716" s="11">
        <v>0.35</v>
      </c>
      <c r="AY716" s="11">
        <v>0.34</v>
      </c>
    </row>
    <row r="717" spans="1:51">
      <c r="A717" s="3"/>
      <c r="B717" t="s">
        <v>248</v>
      </c>
      <c r="C717" s="4">
        <v>860</v>
      </c>
      <c r="D717" s="4">
        <v>473</v>
      </c>
      <c r="E717" s="4">
        <v>309</v>
      </c>
      <c r="F717" s="4">
        <v>63</v>
      </c>
      <c r="G717" s="4">
        <v>16</v>
      </c>
      <c r="H717" s="4">
        <v>410</v>
      </c>
      <c r="I717" s="4">
        <v>389</v>
      </c>
      <c r="J717" s="4">
        <v>336</v>
      </c>
      <c r="K717" s="4">
        <v>472</v>
      </c>
      <c r="L717" s="4">
        <v>82</v>
      </c>
      <c r="M717" s="4">
        <v>23</v>
      </c>
      <c r="N717" s="4">
        <v>53</v>
      </c>
      <c r="O717" s="4">
        <v>250</v>
      </c>
      <c r="P717" s="4">
        <v>549</v>
      </c>
      <c r="Q717" s="4">
        <v>294</v>
      </c>
      <c r="R717" s="4">
        <v>527</v>
      </c>
      <c r="S717" s="4">
        <v>391</v>
      </c>
      <c r="T717" s="4">
        <v>398</v>
      </c>
      <c r="U717" s="4">
        <v>84</v>
      </c>
      <c r="V717" s="4">
        <v>102</v>
      </c>
      <c r="W717" s="4">
        <v>392</v>
      </c>
      <c r="X717" s="4">
        <v>277</v>
      </c>
      <c r="Y717" s="4">
        <v>199</v>
      </c>
      <c r="Z717" s="4">
        <v>154</v>
      </c>
      <c r="AA717" s="4">
        <v>119</v>
      </c>
      <c r="AB717" s="4">
        <v>186</v>
      </c>
      <c r="AC717" s="4">
        <v>658</v>
      </c>
      <c r="AD717" s="4">
        <v>30</v>
      </c>
      <c r="AE717" s="4">
        <v>56</v>
      </c>
      <c r="AF717" s="4">
        <v>14</v>
      </c>
      <c r="AG717" s="4">
        <v>277</v>
      </c>
      <c r="AH717" s="4">
        <v>391</v>
      </c>
      <c r="AI717" s="4">
        <v>134</v>
      </c>
      <c r="AJ717" s="4">
        <v>325</v>
      </c>
      <c r="AK717" s="4">
        <v>461</v>
      </c>
      <c r="AL717" s="4">
        <v>262</v>
      </c>
      <c r="AM717" s="4">
        <v>18</v>
      </c>
      <c r="AN717" s="4">
        <v>7</v>
      </c>
      <c r="AO717" s="4">
        <v>430</v>
      </c>
      <c r="AP717" s="4">
        <v>12</v>
      </c>
      <c r="AQ717" s="4">
        <v>389</v>
      </c>
      <c r="AR717" s="4">
        <v>341</v>
      </c>
      <c r="AS717" s="4">
        <v>66</v>
      </c>
      <c r="AT717" s="4">
        <v>697</v>
      </c>
      <c r="AU717" s="4">
        <v>336</v>
      </c>
      <c r="AV717" s="4">
        <v>462</v>
      </c>
      <c r="AW717" s="4">
        <v>343</v>
      </c>
      <c r="AX717" s="4">
        <v>116</v>
      </c>
      <c r="AY717" s="4">
        <v>223</v>
      </c>
    </row>
    <row r="718" spans="1:51">
      <c r="A718" s="3"/>
      <c r="C718" s="11">
        <v>0.23</v>
      </c>
      <c r="D718" s="11">
        <v>0.21</v>
      </c>
      <c r="E718" s="11">
        <v>0.38</v>
      </c>
      <c r="F718" s="11">
        <v>0.11</v>
      </c>
      <c r="G718" s="11">
        <v>0.11</v>
      </c>
      <c r="H718" s="11">
        <v>0.26</v>
      </c>
      <c r="I718" s="11">
        <v>0.22</v>
      </c>
      <c r="J718" s="11">
        <v>0.25</v>
      </c>
      <c r="K718" s="11">
        <v>0.25</v>
      </c>
      <c r="L718" s="11">
        <v>0.26</v>
      </c>
      <c r="M718" s="11">
        <v>0.27</v>
      </c>
      <c r="N718" s="11">
        <v>0.3</v>
      </c>
      <c r="O718" s="11">
        <v>0.32</v>
      </c>
      <c r="P718" s="11">
        <v>0.22</v>
      </c>
      <c r="Q718" s="11">
        <v>0.24</v>
      </c>
      <c r="R718" s="11">
        <v>0.24</v>
      </c>
      <c r="S718" s="11">
        <v>0.24</v>
      </c>
      <c r="T718" s="11">
        <v>0.24</v>
      </c>
      <c r="U718" s="11">
        <v>0.12</v>
      </c>
      <c r="V718" s="11">
        <v>0.21</v>
      </c>
      <c r="W718" s="11">
        <v>0.33</v>
      </c>
      <c r="X718" s="11">
        <v>0.19</v>
      </c>
      <c r="Y718" s="11">
        <v>0.24</v>
      </c>
      <c r="Z718" s="11">
        <v>0.21</v>
      </c>
      <c r="AA718" s="11">
        <v>0.28999999999999998</v>
      </c>
      <c r="AB718" s="11">
        <v>0.23</v>
      </c>
      <c r="AC718" s="11">
        <v>0.24</v>
      </c>
      <c r="AD718" s="11">
        <v>0.16</v>
      </c>
      <c r="AE718" s="11">
        <v>0.15</v>
      </c>
      <c r="AF718" s="11">
        <v>0.13</v>
      </c>
      <c r="AG718" s="11">
        <v>0.22</v>
      </c>
      <c r="AH718" s="11">
        <v>0.24</v>
      </c>
      <c r="AI718" s="11">
        <v>0.17</v>
      </c>
      <c r="AJ718" s="11">
        <v>0.26</v>
      </c>
      <c r="AK718" s="11">
        <v>0.19</v>
      </c>
      <c r="AL718" s="11">
        <v>0.26</v>
      </c>
      <c r="AM718" s="11">
        <v>0.08</v>
      </c>
      <c r="AN718" s="11">
        <v>0.25</v>
      </c>
      <c r="AO718" s="11">
        <v>0.2</v>
      </c>
      <c r="AP718" s="11">
        <v>0.22</v>
      </c>
      <c r="AQ718" s="11">
        <v>0.2</v>
      </c>
      <c r="AR718" s="11">
        <v>0.22</v>
      </c>
      <c r="AS718" s="11">
        <v>0.28999999999999998</v>
      </c>
      <c r="AT718" s="11">
        <v>0.21</v>
      </c>
      <c r="AU718" s="11">
        <v>0.28999999999999998</v>
      </c>
      <c r="AV718" s="11">
        <v>0.21</v>
      </c>
      <c r="AW718" s="11">
        <v>0.2</v>
      </c>
      <c r="AX718" s="11">
        <v>0.2</v>
      </c>
      <c r="AY718" s="11">
        <v>0.24</v>
      </c>
    </row>
    <row r="719" spans="1:51">
      <c r="A719" s="3"/>
      <c r="B719" t="s">
        <v>131</v>
      </c>
      <c r="C719" s="4">
        <v>328</v>
      </c>
      <c r="D719" s="4">
        <v>183</v>
      </c>
      <c r="E719" s="4">
        <v>41</v>
      </c>
      <c r="F719" s="4">
        <v>86</v>
      </c>
      <c r="G719" s="4">
        <v>18</v>
      </c>
      <c r="H719" s="4">
        <v>117</v>
      </c>
      <c r="I719" s="4">
        <v>159</v>
      </c>
      <c r="J719" s="4">
        <v>110</v>
      </c>
      <c r="K719" s="4">
        <v>157</v>
      </c>
      <c r="L719" s="4">
        <v>24</v>
      </c>
      <c r="M719" s="4">
        <v>8</v>
      </c>
      <c r="N719" s="4">
        <v>9</v>
      </c>
      <c r="O719" s="4">
        <v>52</v>
      </c>
      <c r="P719" s="4">
        <v>224</v>
      </c>
      <c r="Q719" s="4">
        <v>88</v>
      </c>
      <c r="R719" s="4">
        <v>193</v>
      </c>
      <c r="S719" s="4">
        <v>130</v>
      </c>
      <c r="T719" s="4">
        <v>131</v>
      </c>
      <c r="U719" s="4">
        <v>71</v>
      </c>
      <c r="V719" s="4">
        <v>60</v>
      </c>
      <c r="W719" s="4">
        <v>75</v>
      </c>
      <c r="X719" s="4">
        <v>118</v>
      </c>
      <c r="Y719" s="4">
        <v>82</v>
      </c>
      <c r="Z719" s="4">
        <v>65</v>
      </c>
      <c r="AA719" s="4">
        <v>36</v>
      </c>
      <c r="AB719" s="4">
        <v>64</v>
      </c>
      <c r="AC719" s="4">
        <v>247</v>
      </c>
      <c r="AD719" s="4">
        <v>16</v>
      </c>
      <c r="AE719" s="4">
        <v>34</v>
      </c>
      <c r="AF719" s="4">
        <v>12</v>
      </c>
      <c r="AG719" s="4">
        <v>130</v>
      </c>
      <c r="AH719" s="4">
        <v>123</v>
      </c>
      <c r="AI719" s="4">
        <v>66</v>
      </c>
      <c r="AJ719" s="4">
        <v>95</v>
      </c>
      <c r="AK719" s="4">
        <v>224</v>
      </c>
      <c r="AL719" s="4">
        <v>97</v>
      </c>
      <c r="AM719" s="4">
        <v>18</v>
      </c>
      <c r="AN719" s="4">
        <v>1</v>
      </c>
      <c r="AO719" s="4">
        <v>190</v>
      </c>
      <c r="AP719" s="4">
        <v>2</v>
      </c>
      <c r="AQ719" s="4">
        <v>172</v>
      </c>
      <c r="AR719" s="4">
        <v>136</v>
      </c>
      <c r="AS719" s="4">
        <v>10</v>
      </c>
      <c r="AT719" s="4">
        <v>305</v>
      </c>
      <c r="AU719" s="4">
        <v>96</v>
      </c>
      <c r="AV719" s="4">
        <v>180</v>
      </c>
      <c r="AW719" s="4">
        <v>148</v>
      </c>
      <c r="AX719" s="4">
        <v>41</v>
      </c>
      <c r="AY719" s="4">
        <v>92</v>
      </c>
    </row>
    <row r="720" spans="1:51">
      <c r="A720" s="3"/>
      <c r="C720" s="11">
        <v>0.09</v>
      </c>
      <c r="D720" s="11">
        <v>0.08</v>
      </c>
      <c r="E720" s="11">
        <v>0.05</v>
      </c>
      <c r="F720" s="11">
        <v>0.15</v>
      </c>
      <c r="G720" s="11">
        <v>0.12</v>
      </c>
      <c r="H720" s="11">
        <v>7.0000000000000007E-2</v>
      </c>
      <c r="I720" s="11">
        <v>0.09</v>
      </c>
      <c r="J720" s="11">
        <v>0.08</v>
      </c>
      <c r="K720" s="11">
        <v>0.08</v>
      </c>
      <c r="L720" s="11">
        <v>0.08</v>
      </c>
      <c r="M720" s="11">
        <v>0.09</v>
      </c>
      <c r="N720" s="11">
        <v>0.05</v>
      </c>
      <c r="O720" s="11">
        <v>7.0000000000000007E-2</v>
      </c>
      <c r="P720" s="11">
        <v>0.09</v>
      </c>
      <c r="Q720" s="11">
        <v>7.0000000000000007E-2</v>
      </c>
      <c r="R720" s="11">
        <v>0.09</v>
      </c>
      <c r="S720" s="11">
        <v>0.08</v>
      </c>
      <c r="T720" s="11">
        <v>0.08</v>
      </c>
      <c r="U720" s="11">
        <v>0.1</v>
      </c>
      <c r="V720" s="11">
        <v>0.12</v>
      </c>
      <c r="W720" s="11">
        <v>0.06</v>
      </c>
      <c r="X720" s="11">
        <v>0.08</v>
      </c>
      <c r="Y720" s="11">
        <v>0.1</v>
      </c>
      <c r="Z720" s="11">
        <v>0.09</v>
      </c>
      <c r="AA720" s="11">
        <v>0.09</v>
      </c>
      <c r="AB720" s="11">
        <v>0.08</v>
      </c>
      <c r="AC720" s="11">
        <v>0.09</v>
      </c>
      <c r="AD720" s="11">
        <v>0.09</v>
      </c>
      <c r="AE720" s="11">
        <v>0.09</v>
      </c>
      <c r="AF720" s="11">
        <v>0.1</v>
      </c>
      <c r="AG720" s="11">
        <v>0.1</v>
      </c>
      <c r="AH720" s="11">
        <v>0.08</v>
      </c>
      <c r="AI720" s="11">
        <v>0.08</v>
      </c>
      <c r="AJ720" s="11">
        <v>0.08</v>
      </c>
      <c r="AK720" s="11">
        <v>0.09</v>
      </c>
      <c r="AL720" s="11">
        <v>0.1</v>
      </c>
      <c r="AM720" s="11">
        <v>0.08</v>
      </c>
      <c r="AN720" s="11">
        <v>0.04</v>
      </c>
      <c r="AO720" s="11">
        <v>0.09</v>
      </c>
      <c r="AP720" s="11">
        <v>0.03</v>
      </c>
      <c r="AQ720" s="11">
        <v>0.09</v>
      </c>
      <c r="AR720" s="11">
        <v>0.09</v>
      </c>
      <c r="AS720" s="11">
        <v>0.04</v>
      </c>
      <c r="AT720" s="11">
        <v>0.09</v>
      </c>
      <c r="AU720" s="11">
        <v>0.08</v>
      </c>
      <c r="AV720" s="11">
        <v>0.08</v>
      </c>
      <c r="AW720" s="11">
        <v>0.09</v>
      </c>
      <c r="AX720" s="11">
        <v>7.0000000000000007E-2</v>
      </c>
      <c r="AY720" s="11">
        <v>0.1</v>
      </c>
    </row>
    <row r="721" spans="1:51">
      <c r="A721" s="3"/>
      <c r="B721" t="s">
        <v>249</v>
      </c>
      <c r="C721" s="4">
        <v>1416</v>
      </c>
      <c r="D721" s="4">
        <v>854</v>
      </c>
      <c r="E721" s="4">
        <v>161</v>
      </c>
      <c r="F721" s="4">
        <v>331</v>
      </c>
      <c r="G721" s="4">
        <v>71</v>
      </c>
      <c r="H721" s="4">
        <v>534</v>
      </c>
      <c r="I721" s="4">
        <v>619</v>
      </c>
      <c r="J721" s="4">
        <v>456</v>
      </c>
      <c r="K721" s="4">
        <v>651</v>
      </c>
      <c r="L721" s="4">
        <v>103</v>
      </c>
      <c r="M721" s="4">
        <v>40</v>
      </c>
      <c r="N721" s="4">
        <v>60</v>
      </c>
      <c r="O721" s="4">
        <v>217</v>
      </c>
      <c r="P721" s="4">
        <v>936</v>
      </c>
      <c r="Q721" s="4">
        <v>418</v>
      </c>
      <c r="R721" s="4">
        <v>810</v>
      </c>
      <c r="S721" s="4">
        <v>592</v>
      </c>
      <c r="T721" s="4">
        <v>543</v>
      </c>
      <c r="U721" s="4">
        <v>369</v>
      </c>
      <c r="V721" s="4">
        <v>175</v>
      </c>
      <c r="W721" s="4">
        <v>297</v>
      </c>
      <c r="X721" s="4">
        <v>575</v>
      </c>
      <c r="Y721" s="4">
        <v>276</v>
      </c>
      <c r="Z721" s="4">
        <v>282</v>
      </c>
      <c r="AA721" s="4">
        <v>128</v>
      </c>
      <c r="AB721" s="4">
        <v>308</v>
      </c>
      <c r="AC721" s="4">
        <v>994</v>
      </c>
      <c r="AD721" s="4">
        <v>83</v>
      </c>
      <c r="AE721" s="4">
        <v>150</v>
      </c>
      <c r="AF721" s="4">
        <v>47</v>
      </c>
      <c r="AG721" s="4">
        <v>474</v>
      </c>
      <c r="AH721" s="4">
        <v>586</v>
      </c>
      <c r="AI721" s="4">
        <v>331</v>
      </c>
      <c r="AJ721" s="4">
        <v>462</v>
      </c>
      <c r="AK721" s="4">
        <v>918</v>
      </c>
      <c r="AL721" s="4">
        <v>322</v>
      </c>
      <c r="AM721" s="4">
        <v>154</v>
      </c>
      <c r="AN721" s="4">
        <v>8</v>
      </c>
      <c r="AO721" s="4">
        <v>840</v>
      </c>
      <c r="AP721" s="4">
        <v>26</v>
      </c>
      <c r="AQ721" s="4">
        <v>728</v>
      </c>
      <c r="AR721" s="4">
        <v>622</v>
      </c>
      <c r="AS721" s="4">
        <v>88</v>
      </c>
      <c r="AT721" s="4">
        <v>1282</v>
      </c>
      <c r="AU721" s="4">
        <v>321</v>
      </c>
      <c r="AV721" s="4">
        <v>832</v>
      </c>
      <c r="AW721" s="4">
        <v>717</v>
      </c>
      <c r="AX721" s="4">
        <v>214</v>
      </c>
      <c r="AY721" s="4">
        <v>298</v>
      </c>
    </row>
    <row r="722" spans="1:51">
      <c r="A722" s="3"/>
      <c r="C722" s="11">
        <v>0.37</v>
      </c>
      <c r="D722" s="11">
        <v>0.38</v>
      </c>
      <c r="E722" s="11">
        <v>0.2</v>
      </c>
      <c r="F722" s="11">
        <v>0.56000000000000005</v>
      </c>
      <c r="G722" s="11">
        <v>0.48</v>
      </c>
      <c r="H722" s="11">
        <v>0.34</v>
      </c>
      <c r="I722" s="11">
        <v>0.35</v>
      </c>
      <c r="J722" s="11">
        <v>0.35</v>
      </c>
      <c r="K722" s="11">
        <v>0.34</v>
      </c>
      <c r="L722" s="11">
        <v>0.32</v>
      </c>
      <c r="M722" s="11">
        <v>0.47</v>
      </c>
      <c r="N722" s="11">
        <v>0.33</v>
      </c>
      <c r="O722" s="11">
        <v>0.28000000000000003</v>
      </c>
      <c r="P722" s="11">
        <v>0.37</v>
      </c>
      <c r="Q722" s="11">
        <v>0.35</v>
      </c>
      <c r="R722" s="11">
        <v>0.36</v>
      </c>
      <c r="S722" s="11">
        <v>0.36</v>
      </c>
      <c r="T722" s="11">
        <v>0.33</v>
      </c>
      <c r="U722" s="11">
        <v>0.53</v>
      </c>
      <c r="V722" s="11">
        <v>0.37</v>
      </c>
      <c r="W722" s="11">
        <v>0.25</v>
      </c>
      <c r="X722" s="11">
        <v>0.4</v>
      </c>
      <c r="Y722" s="11">
        <v>0.33</v>
      </c>
      <c r="Z722" s="11">
        <v>0.39</v>
      </c>
      <c r="AA722" s="11">
        <v>0.31</v>
      </c>
      <c r="AB722" s="11">
        <v>0.38</v>
      </c>
      <c r="AC722" s="11">
        <v>0.36</v>
      </c>
      <c r="AD722" s="11">
        <v>0.45</v>
      </c>
      <c r="AE722" s="11">
        <v>0.41</v>
      </c>
      <c r="AF722" s="11">
        <v>0.42</v>
      </c>
      <c r="AG722" s="11">
        <v>0.38</v>
      </c>
      <c r="AH722" s="11">
        <v>0.36</v>
      </c>
      <c r="AI722" s="11">
        <v>0.41</v>
      </c>
      <c r="AJ722" s="11">
        <v>0.37</v>
      </c>
      <c r="AK722" s="11">
        <v>0.38</v>
      </c>
      <c r="AL722" s="11">
        <v>0.32</v>
      </c>
      <c r="AM722" s="11">
        <v>0.65</v>
      </c>
      <c r="AN722" s="11">
        <v>0.28999999999999998</v>
      </c>
      <c r="AO722" s="11">
        <v>0.39</v>
      </c>
      <c r="AP722" s="11">
        <v>0.46</v>
      </c>
      <c r="AQ722" s="11">
        <v>0.38</v>
      </c>
      <c r="AR722" s="11">
        <v>0.39</v>
      </c>
      <c r="AS722" s="11">
        <v>0.38</v>
      </c>
      <c r="AT722" s="11">
        <v>0.38</v>
      </c>
      <c r="AU722" s="11">
        <v>0.28000000000000003</v>
      </c>
      <c r="AV722" s="11">
        <v>0.39</v>
      </c>
      <c r="AW722" s="11">
        <v>0.42</v>
      </c>
      <c r="AX722" s="11">
        <v>0.38</v>
      </c>
      <c r="AY722" s="11">
        <v>0.32</v>
      </c>
    </row>
    <row r="723" spans="1:51">
      <c r="A723" s="3"/>
      <c r="B723" t="s">
        <v>250</v>
      </c>
      <c r="C723" s="4">
        <v>2054</v>
      </c>
      <c r="D723" s="4">
        <v>1218</v>
      </c>
      <c r="E723" s="4">
        <v>607</v>
      </c>
      <c r="F723" s="4">
        <v>170</v>
      </c>
      <c r="G723" s="4">
        <v>60</v>
      </c>
      <c r="H723" s="4">
        <v>907</v>
      </c>
      <c r="I723" s="4">
        <v>980</v>
      </c>
      <c r="J723" s="4">
        <v>752</v>
      </c>
      <c r="K723" s="4">
        <v>1112</v>
      </c>
      <c r="L723" s="4">
        <v>194</v>
      </c>
      <c r="M723" s="4">
        <v>38</v>
      </c>
      <c r="N723" s="4">
        <v>110</v>
      </c>
      <c r="O723" s="4">
        <v>506</v>
      </c>
      <c r="P723" s="4">
        <v>1381</v>
      </c>
      <c r="Q723" s="4">
        <v>702</v>
      </c>
      <c r="R723" s="4">
        <v>1238</v>
      </c>
      <c r="S723" s="4">
        <v>913</v>
      </c>
      <c r="T723" s="4">
        <v>954</v>
      </c>
      <c r="U723" s="4">
        <v>251</v>
      </c>
      <c r="V723" s="4">
        <v>243</v>
      </c>
      <c r="W723" s="4">
        <v>807</v>
      </c>
      <c r="X723" s="4">
        <v>746</v>
      </c>
      <c r="Y723" s="4">
        <v>474</v>
      </c>
      <c r="Z723" s="4">
        <v>371</v>
      </c>
      <c r="AA723" s="4">
        <v>246</v>
      </c>
      <c r="AB723" s="4">
        <v>439</v>
      </c>
      <c r="AC723" s="4">
        <v>1529</v>
      </c>
      <c r="AD723" s="4">
        <v>87</v>
      </c>
      <c r="AE723" s="4">
        <v>182</v>
      </c>
      <c r="AF723" s="4">
        <v>53</v>
      </c>
      <c r="AG723" s="4">
        <v>638</v>
      </c>
      <c r="AH723" s="4">
        <v>906</v>
      </c>
      <c r="AI723" s="4">
        <v>416</v>
      </c>
      <c r="AJ723" s="4">
        <v>681</v>
      </c>
      <c r="AK723" s="4">
        <v>1250</v>
      </c>
      <c r="AL723" s="4">
        <v>577</v>
      </c>
      <c r="AM723" s="4">
        <v>64</v>
      </c>
      <c r="AN723" s="4">
        <v>18</v>
      </c>
      <c r="AO723" s="4">
        <v>1143</v>
      </c>
      <c r="AP723" s="4">
        <v>28</v>
      </c>
      <c r="AQ723" s="4">
        <v>1010</v>
      </c>
      <c r="AR723" s="4">
        <v>820</v>
      </c>
      <c r="AS723" s="4">
        <v>132</v>
      </c>
      <c r="AT723" s="4">
        <v>1753</v>
      </c>
      <c r="AU723" s="4">
        <v>742</v>
      </c>
      <c r="AV723" s="4">
        <v>1144</v>
      </c>
      <c r="AW723" s="4">
        <v>859</v>
      </c>
      <c r="AX723" s="4">
        <v>315</v>
      </c>
      <c r="AY723" s="4">
        <v>543</v>
      </c>
    </row>
    <row r="724" spans="1:51">
      <c r="A724" s="3"/>
      <c r="C724" s="11">
        <v>0.54</v>
      </c>
      <c r="D724" s="11">
        <v>0.54</v>
      </c>
      <c r="E724" s="11">
        <v>0.75</v>
      </c>
      <c r="F724" s="11">
        <v>0.28999999999999998</v>
      </c>
      <c r="G724" s="11">
        <v>0.4</v>
      </c>
      <c r="H724" s="11">
        <v>0.57999999999999996</v>
      </c>
      <c r="I724" s="11">
        <v>0.56000000000000005</v>
      </c>
      <c r="J724" s="11">
        <v>0.56999999999999995</v>
      </c>
      <c r="K724" s="11">
        <v>0.57999999999999996</v>
      </c>
      <c r="L724" s="11">
        <v>0.6</v>
      </c>
      <c r="M724" s="11">
        <v>0.44</v>
      </c>
      <c r="N724" s="11">
        <v>0.62</v>
      </c>
      <c r="O724" s="11">
        <v>0.65</v>
      </c>
      <c r="P724" s="11">
        <v>0.54</v>
      </c>
      <c r="Q724" s="11">
        <v>0.57999999999999996</v>
      </c>
      <c r="R724" s="11">
        <v>0.55000000000000004</v>
      </c>
      <c r="S724" s="11">
        <v>0.56000000000000005</v>
      </c>
      <c r="T724" s="11">
        <v>0.59</v>
      </c>
      <c r="U724" s="11">
        <v>0.36</v>
      </c>
      <c r="V724" s="11">
        <v>0.51</v>
      </c>
      <c r="W724" s="11">
        <v>0.68</v>
      </c>
      <c r="X724" s="11">
        <v>0.52</v>
      </c>
      <c r="Y724" s="11">
        <v>0.56999999999999995</v>
      </c>
      <c r="Z724" s="11">
        <v>0.52</v>
      </c>
      <c r="AA724" s="11">
        <v>0.6</v>
      </c>
      <c r="AB724" s="11">
        <v>0.54</v>
      </c>
      <c r="AC724" s="11">
        <v>0.55000000000000004</v>
      </c>
      <c r="AD724" s="11">
        <v>0.47</v>
      </c>
      <c r="AE724" s="11">
        <v>0.5</v>
      </c>
      <c r="AF724" s="11">
        <v>0.47</v>
      </c>
      <c r="AG724" s="11">
        <v>0.51</v>
      </c>
      <c r="AH724" s="11">
        <v>0.56000000000000005</v>
      </c>
      <c r="AI724" s="11">
        <v>0.51</v>
      </c>
      <c r="AJ724" s="11">
        <v>0.55000000000000004</v>
      </c>
      <c r="AK724" s="11">
        <v>0.52</v>
      </c>
      <c r="AL724" s="11">
        <v>0.57999999999999996</v>
      </c>
      <c r="AM724" s="11">
        <v>0.27</v>
      </c>
      <c r="AN724" s="11">
        <v>0.67</v>
      </c>
      <c r="AO724" s="11">
        <v>0.53</v>
      </c>
      <c r="AP724" s="11">
        <v>0.51</v>
      </c>
      <c r="AQ724" s="11">
        <v>0.53</v>
      </c>
      <c r="AR724" s="11">
        <v>0.52</v>
      </c>
      <c r="AS724" s="11">
        <v>0.56999999999999995</v>
      </c>
      <c r="AT724" s="11">
        <v>0.52</v>
      </c>
      <c r="AU724" s="11">
        <v>0.64</v>
      </c>
      <c r="AV724" s="11">
        <v>0.53</v>
      </c>
      <c r="AW724" s="11">
        <v>0.5</v>
      </c>
      <c r="AX724" s="11">
        <v>0.55000000000000004</v>
      </c>
      <c r="AY724" s="11">
        <v>0.57999999999999996</v>
      </c>
    </row>
    <row r="725" spans="1:51">
      <c r="A725" s="3"/>
    </row>
    <row r="726" spans="1:51">
      <c r="A726" s="3"/>
    </row>
    <row r="727" spans="1:51">
      <c r="A727" s="2" t="s">
        <v>261</v>
      </c>
    </row>
    <row r="728" spans="1:51">
      <c r="A728" s="3"/>
    </row>
    <row r="729" spans="1:51" s="10" customFormat="1" ht="29.25" customHeight="1">
      <c r="A729" s="9"/>
      <c r="C729" s="7" t="s">
        <v>39</v>
      </c>
      <c r="D729" s="14" t="s">
        <v>15</v>
      </c>
      <c r="E729" s="15"/>
      <c r="F729" s="15"/>
      <c r="G729" s="15"/>
      <c r="H729" s="14" t="s">
        <v>16</v>
      </c>
      <c r="I729" s="15"/>
      <c r="J729" s="14" t="s">
        <v>17</v>
      </c>
      <c r="K729" s="15"/>
      <c r="L729" s="15"/>
      <c r="M729" s="15"/>
      <c r="N729" s="15"/>
      <c r="O729" s="14" t="s">
        <v>40</v>
      </c>
      <c r="P729" s="15"/>
      <c r="Q729" s="14" t="s">
        <v>19</v>
      </c>
      <c r="R729" s="15"/>
      <c r="S729" s="14" t="s">
        <v>41</v>
      </c>
      <c r="T729" s="15"/>
      <c r="U729" s="14" t="s">
        <v>42</v>
      </c>
      <c r="V729" s="15"/>
      <c r="W729" s="15"/>
      <c r="X729" s="15"/>
      <c r="Y729" s="14" t="s">
        <v>22</v>
      </c>
      <c r="Z729" s="15"/>
      <c r="AA729" s="15"/>
      <c r="AB729" s="15"/>
      <c r="AC729" s="15"/>
      <c r="AD729" s="15"/>
      <c r="AE729" s="15"/>
      <c r="AF729" s="15"/>
      <c r="AG729" s="14" t="s">
        <v>23</v>
      </c>
      <c r="AH729" s="15"/>
      <c r="AI729" s="15"/>
      <c r="AJ729" s="14" t="s">
        <v>24</v>
      </c>
      <c r="AK729" s="15"/>
      <c r="AL729" s="14" t="s">
        <v>25</v>
      </c>
      <c r="AM729" s="15"/>
      <c r="AN729" s="15"/>
      <c r="AO729" s="15"/>
      <c r="AP729" s="15"/>
      <c r="AQ729" s="15"/>
      <c r="AR729" s="15"/>
      <c r="AS729" s="14" t="s">
        <v>26</v>
      </c>
      <c r="AT729" s="15"/>
      <c r="AU729" s="14" t="s">
        <v>43</v>
      </c>
      <c r="AV729" s="15"/>
      <c r="AW729" s="14" t="s">
        <v>44</v>
      </c>
      <c r="AX729" s="15"/>
      <c r="AY729" s="15"/>
    </row>
    <row r="730" spans="1:51" s="7" customFormat="1" ht="32.25" customHeight="1">
      <c r="A730" s="6"/>
      <c r="D730" s="8" t="s">
        <v>45</v>
      </c>
      <c r="E730" s="8" t="s">
        <v>46</v>
      </c>
      <c r="F730" s="8" t="s">
        <v>47</v>
      </c>
      <c r="G730" s="8" t="s">
        <v>48</v>
      </c>
      <c r="H730" s="8" t="s">
        <v>49</v>
      </c>
      <c r="I730" s="8" t="s">
        <v>50</v>
      </c>
      <c r="J730" s="8" t="s">
        <v>51</v>
      </c>
      <c r="K730" s="8" t="s">
        <v>52</v>
      </c>
      <c r="L730" s="8" t="s">
        <v>53</v>
      </c>
      <c r="M730" s="8" t="s">
        <v>54</v>
      </c>
      <c r="N730" s="8" t="s">
        <v>55</v>
      </c>
      <c r="O730" s="8" t="s">
        <v>56</v>
      </c>
      <c r="P730" s="8" t="s">
        <v>57</v>
      </c>
      <c r="Q730" s="8" t="s">
        <v>56</v>
      </c>
      <c r="R730" s="8" t="s">
        <v>57</v>
      </c>
      <c r="S730" s="8" t="s">
        <v>56</v>
      </c>
      <c r="T730" s="8" t="s">
        <v>57</v>
      </c>
      <c r="U730" s="8" t="s">
        <v>58</v>
      </c>
      <c r="V730" s="8" t="s">
        <v>59</v>
      </c>
      <c r="W730" s="8" t="s">
        <v>60</v>
      </c>
      <c r="X730" s="8" t="s">
        <v>61</v>
      </c>
      <c r="Y730" s="8" t="s">
        <v>62</v>
      </c>
      <c r="Z730" s="8" t="s">
        <v>63</v>
      </c>
      <c r="AA730" s="8" t="s">
        <v>64</v>
      </c>
      <c r="AB730" s="8" t="s">
        <v>65</v>
      </c>
      <c r="AC730" s="8" t="s">
        <v>66</v>
      </c>
      <c r="AD730" s="8" t="s">
        <v>67</v>
      </c>
      <c r="AE730" s="8" t="s">
        <v>68</v>
      </c>
      <c r="AF730" s="8" t="s">
        <v>69</v>
      </c>
      <c r="AG730" s="8" t="s">
        <v>70</v>
      </c>
      <c r="AH730" s="8" t="s">
        <v>71</v>
      </c>
      <c r="AI730" s="8" t="s">
        <v>72</v>
      </c>
      <c r="AJ730" s="8" t="s">
        <v>73</v>
      </c>
      <c r="AK730" s="8" t="s">
        <v>74</v>
      </c>
      <c r="AL730" s="8" t="s">
        <v>75</v>
      </c>
      <c r="AM730" s="8" t="s">
        <v>76</v>
      </c>
      <c r="AN730" s="8" t="s">
        <v>77</v>
      </c>
      <c r="AO730" s="8" t="s">
        <v>78</v>
      </c>
      <c r="AP730" s="8" t="s">
        <v>79</v>
      </c>
      <c r="AQ730" s="8" t="s">
        <v>80</v>
      </c>
      <c r="AR730" s="8" t="s">
        <v>81</v>
      </c>
      <c r="AS730" s="8" t="s">
        <v>82</v>
      </c>
      <c r="AT730" s="8" t="s">
        <v>57</v>
      </c>
      <c r="AU730" s="8" t="s">
        <v>56</v>
      </c>
      <c r="AV730" s="8" t="s">
        <v>57</v>
      </c>
      <c r="AW730" s="8" t="s">
        <v>83</v>
      </c>
      <c r="AX730" s="8" t="s">
        <v>84</v>
      </c>
      <c r="AY730" s="8" t="s">
        <v>85</v>
      </c>
    </row>
    <row r="731" spans="1:51">
      <c r="A731" s="3" t="s">
        <v>86</v>
      </c>
      <c r="C731" s="4">
        <v>3798</v>
      </c>
      <c r="D731" s="4">
        <v>2254</v>
      </c>
      <c r="E731" s="4">
        <v>808</v>
      </c>
      <c r="F731" s="4">
        <v>587</v>
      </c>
      <c r="G731" s="4">
        <v>148</v>
      </c>
      <c r="H731" s="4">
        <v>1558</v>
      </c>
      <c r="I731" s="4">
        <v>1757</v>
      </c>
      <c r="J731" s="4">
        <v>1318</v>
      </c>
      <c r="K731" s="4">
        <v>1919</v>
      </c>
      <c r="L731" s="4">
        <v>321</v>
      </c>
      <c r="M731" s="4">
        <v>85</v>
      </c>
      <c r="N731" s="4">
        <v>179</v>
      </c>
      <c r="O731" s="4">
        <v>774</v>
      </c>
      <c r="P731" s="4">
        <v>2541</v>
      </c>
      <c r="Q731" s="4">
        <v>1208</v>
      </c>
      <c r="R731" s="4">
        <v>2241</v>
      </c>
      <c r="S731" s="4">
        <v>1635</v>
      </c>
      <c r="T731" s="4">
        <v>1629</v>
      </c>
      <c r="U731" s="4">
        <v>691</v>
      </c>
      <c r="V731" s="4">
        <v>478</v>
      </c>
      <c r="W731" s="4">
        <v>1179</v>
      </c>
      <c r="X731" s="4">
        <v>1439</v>
      </c>
      <c r="Y731" s="4">
        <v>832</v>
      </c>
      <c r="Z731" s="4">
        <v>718</v>
      </c>
      <c r="AA731" s="4">
        <v>411</v>
      </c>
      <c r="AB731" s="4">
        <v>810</v>
      </c>
      <c r="AC731" s="4">
        <v>2770</v>
      </c>
      <c r="AD731" s="4">
        <v>186</v>
      </c>
      <c r="AE731" s="4">
        <v>365</v>
      </c>
      <c r="AF731" s="4">
        <v>112</v>
      </c>
      <c r="AG731" s="4">
        <v>1242</v>
      </c>
      <c r="AH731" s="4">
        <v>1615</v>
      </c>
      <c r="AI731" s="4">
        <v>813</v>
      </c>
      <c r="AJ731" s="4">
        <v>1238</v>
      </c>
      <c r="AK731" s="4">
        <v>2393</v>
      </c>
      <c r="AL731" s="4">
        <v>997</v>
      </c>
      <c r="AM731" s="4">
        <v>236</v>
      </c>
      <c r="AN731" s="4">
        <v>27</v>
      </c>
      <c r="AO731" s="4">
        <v>2173</v>
      </c>
      <c r="AP731" s="4">
        <v>56</v>
      </c>
      <c r="AQ731" s="4">
        <v>1910</v>
      </c>
      <c r="AR731" s="4">
        <v>1578</v>
      </c>
      <c r="AS731" s="4">
        <v>230</v>
      </c>
      <c r="AT731" s="4">
        <v>3340</v>
      </c>
      <c r="AU731" s="4">
        <v>1158</v>
      </c>
      <c r="AV731" s="4">
        <v>2157</v>
      </c>
      <c r="AW731" s="4">
        <v>1723</v>
      </c>
      <c r="AX731" s="4">
        <v>570</v>
      </c>
      <c r="AY731" s="4">
        <v>933</v>
      </c>
    </row>
    <row r="732" spans="1:51">
      <c r="A732" s="3"/>
    </row>
    <row r="733" spans="1:51">
      <c r="A733" s="3" t="s">
        <v>262</v>
      </c>
      <c r="B733" t="s">
        <v>244</v>
      </c>
      <c r="C733" s="4">
        <v>290</v>
      </c>
      <c r="D733" s="4">
        <v>121</v>
      </c>
      <c r="E733" s="4">
        <v>47</v>
      </c>
      <c r="F733" s="4">
        <v>91</v>
      </c>
      <c r="G733" s="4">
        <v>31</v>
      </c>
      <c r="H733" s="4">
        <v>132</v>
      </c>
      <c r="I733" s="4">
        <v>90</v>
      </c>
      <c r="J733" s="4">
        <v>71</v>
      </c>
      <c r="K733" s="4">
        <v>143</v>
      </c>
      <c r="L733" s="4">
        <v>15</v>
      </c>
      <c r="M733" s="4">
        <v>5</v>
      </c>
      <c r="N733" s="4">
        <v>13</v>
      </c>
      <c r="O733" s="4">
        <v>31</v>
      </c>
      <c r="P733" s="4">
        <v>191</v>
      </c>
      <c r="Q733" s="4">
        <v>62</v>
      </c>
      <c r="R733" s="4">
        <v>176</v>
      </c>
      <c r="S733" s="4">
        <v>100</v>
      </c>
      <c r="T733" s="4">
        <v>115</v>
      </c>
      <c r="U733" s="4">
        <v>110</v>
      </c>
      <c r="V733" s="4">
        <v>42</v>
      </c>
      <c r="W733" s="4">
        <v>54</v>
      </c>
      <c r="X733" s="4">
        <v>84</v>
      </c>
      <c r="Y733" s="4">
        <v>67</v>
      </c>
      <c r="Z733" s="4">
        <v>55</v>
      </c>
      <c r="AA733" s="4">
        <v>31</v>
      </c>
      <c r="AB733" s="4">
        <v>56</v>
      </c>
      <c r="AC733" s="4">
        <v>209</v>
      </c>
      <c r="AD733" s="4">
        <v>10</v>
      </c>
      <c r="AE733" s="4">
        <v>25</v>
      </c>
      <c r="AF733" s="4">
        <v>12</v>
      </c>
      <c r="AG733" s="4">
        <v>127</v>
      </c>
      <c r="AH733" s="4">
        <v>109</v>
      </c>
      <c r="AI733" s="4">
        <v>50</v>
      </c>
      <c r="AJ733" s="4">
        <v>97</v>
      </c>
      <c r="AK733" s="4">
        <v>188</v>
      </c>
      <c r="AL733" s="4">
        <v>87</v>
      </c>
      <c r="AM733" s="4">
        <v>34</v>
      </c>
      <c r="AN733" s="4">
        <v>5</v>
      </c>
      <c r="AO733" s="4">
        <v>151</v>
      </c>
      <c r="AP733" s="4" t="s">
        <v>14</v>
      </c>
      <c r="AQ733" s="4">
        <v>131</v>
      </c>
      <c r="AR733" s="4">
        <v>146</v>
      </c>
      <c r="AS733" s="4">
        <v>17</v>
      </c>
      <c r="AT733" s="4">
        <v>263</v>
      </c>
      <c r="AU733" s="4">
        <v>48</v>
      </c>
      <c r="AV733" s="4">
        <v>174</v>
      </c>
      <c r="AW733" s="4">
        <v>146</v>
      </c>
      <c r="AX733" s="4">
        <v>51</v>
      </c>
      <c r="AY733" s="4">
        <v>43</v>
      </c>
    </row>
    <row r="734" spans="1:51">
      <c r="A734" s="3"/>
      <c r="C734" s="11">
        <v>0.08</v>
      </c>
      <c r="D734" s="11">
        <v>0.05</v>
      </c>
      <c r="E734" s="11">
        <v>0.06</v>
      </c>
      <c r="F734" s="11">
        <v>0.15</v>
      </c>
      <c r="G734" s="11">
        <v>0.21</v>
      </c>
      <c r="H734" s="11">
        <v>0.08</v>
      </c>
      <c r="I734" s="11">
        <v>0.05</v>
      </c>
      <c r="J734" s="11">
        <v>0.05</v>
      </c>
      <c r="K734" s="11">
        <v>7.0000000000000007E-2</v>
      </c>
      <c r="L734" s="11">
        <v>0.05</v>
      </c>
      <c r="M734" s="11">
        <v>0.06</v>
      </c>
      <c r="N734" s="11">
        <v>7.0000000000000007E-2</v>
      </c>
      <c r="O734" s="11">
        <v>0.04</v>
      </c>
      <c r="P734" s="11">
        <v>0.08</v>
      </c>
      <c r="Q734" s="11">
        <v>0.05</v>
      </c>
      <c r="R734" s="11">
        <v>0.08</v>
      </c>
      <c r="S734" s="11">
        <v>0.06</v>
      </c>
      <c r="T734" s="11">
        <v>7.0000000000000007E-2</v>
      </c>
      <c r="U734" s="11">
        <v>0.16</v>
      </c>
      <c r="V734" s="11">
        <v>0.09</v>
      </c>
      <c r="W734" s="11">
        <v>0.05</v>
      </c>
      <c r="X734" s="11">
        <v>0.06</v>
      </c>
      <c r="Y734" s="11">
        <v>0.08</v>
      </c>
      <c r="Z734" s="11">
        <v>0.08</v>
      </c>
      <c r="AA734" s="11">
        <v>0.08</v>
      </c>
      <c r="AB734" s="11">
        <v>7.0000000000000007E-2</v>
      </c>
      <c r="AC734" s="11">
        <v>0.08</v>
      </c>
      <c r="AD734" s="11">
        <v>0.06</v>
      </c>
      <c r="AE734" s="11">
        <v>7.0000000000000007E-2</v>
      </c>
      <c r="AF734" s="11">
        <v>0.1</v>
      </c>
      <c r="AG734" s="11">
        <v>0.1</v>
      </c>
      <c r="AH734" s="11">
        <v>7.0000000000000007E-2</v>
      </c>
      <c r="AI734" s="11">
        <v>0.06</v>
      </c>
      <c r="AJ734" s="11">
        <v>0.08</v>
      </c>
      <c r="AK734" s="11">
        <v>0.08</v>
      </c>
      <c r="AL734" s="11">
        <v>0.09</v>
      </c>
      <c r="AM734" s="11">
        <v>0.14000000000000001</v>
      </c>
      <c r="AN734" s="11">
        <v>0.18</v>
      </c>
      <c r="AO734" s="11">
        <v>7.0000000000000007E-2</v>
      </c>
      <c r="AP734" s="4" t="s">
        <v>14</v>
      </c>
      <c r="AQ734" s="11">
        <v>7.0000000000000007E-2</v>
      </c>
      <c r="AR734" s="11">
        <v>0.09</v>
      </c>
      <c r="AS734" s="11">
        <v>0.08</v>
      </c>
      <c r="AT734" s="11">
        <v>0.08</v>
      </c>
      <c r="AU734" s="11">
        <v>0.04</v>
      </c>
      <c r="AV734" s="11">
        <v>0.08</v>
      </c>
      <c r="AW734" s="11">
        <v>0.08</v>
      </c>
      <c r="AX734" s="11">
        <v>0.09</v>
      </c>
      <c r="AY734" s="11">
        <v>0.05</v>
      </c>
    </row>
    <row r="735" spans="1:51">
      <c r="A735" s="3"/>
      <c r="B735" t="s">
        <v>245</v>
      </c>
      <c r="C735" s="4">
        <v>1171</v>
      </c>
      <c r="D735" s="4">
        <v>617</v>
      </c>
      <c r="E735" s="4">
        <v>235</v>
      </c>
      <c r="F735" s="4">
        <v>272</v>
      </c>
      <c r="G735" s="4">
        <v>47</v>
      </c>
      <c r="H735" s="4">
        <v>462</v>
      </c>
      <c r="I735" s="4">
        <v>488</v>
      </c>
      <c r="J735" s="4">
        <v>354</v>
      </c>
      <c r="K735" s="4">
        <v>553</v>
      </c>
      <c r="L735" s="4">
        <v>76</v>
      </c>
      <c r="M735" s="4">
        <v>33</v>
      </c>
      <c r="N735" s="4">
        <v>56</v>
      </c>
      <c r="O735" s="4">
        <v>183</v>
      </c>
      <c r="P735" s="4">
        <v>767</v>
      </c>
      <c r="Q735" s="4">
        <v>324</v>
      </c>
      <c r="R735" s="4">
        <v>673</v>
      </c>
      <c r="S735" s="4">
        <v>465</v>
      </c>
      <c r="T735" s="4">
        <v>473</v>
      </c>
      <c r="U735" s="4">
        <v>295</v>
      </c>
      <c r="V735" s="4">
        <v>166</v>
      </c>
      <c r="W735" s="4">
        <v>315</v>
      </c>
      <c r="X735" s="4">
        <v>393</v>
      </c>
      <c r="Y735" s="4">
        <v>254</v>
      </c>
      <c r="Z735" s="4">
        <v>220</v>
      </c>
      <c r="AA735" s="4">
        <v>133</v>
      </c>
      <c r="AB735" s="4">
        <v>245</v>
      </c>
      <c r="AC735" s="4">
        <v>852</v>
      </c>
      <c r="AD735" s="4">
        <v>51</v>
      </c>
      <c r="AE735" s="4">
        <v>106</v>
      </c>
      <c r="AF735" s="4">
        <v>42</v>
      </c>
      <c r="AG735" s="4">
        <v>440</v>
      </c>
      <c r="AH735" s="4">
        <v>461</v>
      </c>
      <c r="AI735" s="4">
        <v>238</v>
      </c>
      <c r="AJ735" s="4">
        <v>376</v>
      </c>
      <c r="AK735" s="4">
        <v>759</v>
      </c>
      <c r="AL735" s="4">
        <v>333</v>
      </c>
      <c r="AM735" s="4">
        <v>94</v>
      </c>
      <c r="AN735" s="4">
        <v>5</v>
      </c>
      <c r="AO735" s="4">
        <v>644</v>
      </c>
      <c r="AP735" s="4">
        <v>26</v>
      </c>
      <c r="AQ735" s="4">
        <v>550</v>
      </c>
      <c r="AR735" s="4">
        <v>552</v>
      </c>
      <c r="AS735" s="4">
        <v>74</v>
      </c>
      <c r="AT735" s="4">
        <v>1051</v>
      </c>
      <c r="AU735" s="4">
        <v>265</v>
      </c>
      <c r="AV735" s="4">
        <v>685</v>
      </c>
      <c r="AW735" s="4">
        <v>536</v>
      </c>
      <c r="AX735" s="4">
        <v>184</v>
      </c>
      <c r="AY735" s="4">
        <v>276</v>
      </c>
    </row>
    <row r="736" spans="1:51">
      <c r="A736" s="3"/>
      <c r="C736" s="11">
        <v>0.31</v>
      </c>
      <c r="D736" s="11">
        <v>0.27</v>
      </c>
      <c r="E736" s="11">
        <v>0.28999999999999998</v>
      </c>
      <c r="F736" s="11">
        <v>0.46</v>
      </c>
      <c r="G736" s="11">
        <v>0.32</v>
      </c>
      <c r="H736" s="11">
        <v>0.3</v>
      </c>
      <c r="I736" s="11">
        <v>0.28000000000000003</v>
      </c>
      <c r="J736" s="11">
        <v>0.27</v>
      </c>
      <c r="K736" s="11">
        <v>0.28999999999999998</v>
      </c>
      <c r="L736" s="11">
        <v>0.24</v>
      </c>
      <c r="M736" s="11">
        <v>0.38</v>
      </c>
      <c r="N736" s="11">
        <v>0.31</v>
      </c>
      <c r="O736" s="11">
        <v>0.24</v>
      </c>
      <c r="P736" s="11">
        <v>0.3</v>
      </c>
      <c r="Q736" s="11">
        <v>0.27</v>
      </c>
      <c r="R736" s="11">
        <v>0.3</v>
      </c>
      <c r="S736" s="11">
        <v>0.28000000000000003</v>
      </c>
      <c r="T736" s="11">
        <v>0.28999999999999998</v>
      </c>
      <c r="U736" s="11">
        <v>0.43</v>
      </c>
      <c r="V736" s="11">
        <v>0.35</v>
      </c>
      <c r="W736" s="11">
        <v>0.27</v>
      </c>
      <c r="X736" s="11">
        <v>0.27</v>
      </c>
      <c r="Y736" s="11">
        <v>0.31</v>
      </c>
      <c r="Z736" s="11">
        <v>0.31</v>
      </c>
      <c r="AA736" s="11">
        <v>0.32</v>
      </c>
      <c r="AB736" s="11">
        <v>0.3</v>
      </c>
      <c r="AC736" s="11">
        <v>0.31</v>
      </c>
      <c r="AD736" s="11">
        <v>0.27</v>
      </c>
      <c r="AE736" s="11">
        <v>0.28999999999999998</v>
      </c>
      <c r="AF736" s="11">
        <v>0.38</v>
      </c>
      <c r="AG736" s="11">
        <v>0.35</v>
      </c>
      <c r="AH736" s="11">
        <v>0.28999999999999998</v>
      </c>
      <c r="AI736" s="11">
        <v>0.28999999999999998</v>
      </c>
      <c r="AJ736" s="11">
        <v>0.3</v>
      </c>
      <c r="AK736" s="11">
        <v>0.32</v>
      </c>
      <c r="AL736" s="11">
        <v>0.33</v>
      </c>
      <c r="AM736" s="11">
        <v>0.4</v>
      </c>
      <c r="AN736" s="11">
        <v>0.18</v>
      </c>
      <c r="AO736" s="11">
        <v>0.3</v>
      </c>
      <c r="AP736" s="11">
        <v>0.46</v>
      </c>
      <c r="AQ736" s="11">
        <v>0.28999999999999998</v>
      </c>
      <c r="AR736" s="11">
        <v>0.35</v>
      </c>
      <c r="AS736" s="11">
        <v>0.32</v>
      </c>
      <c r="AT736" s="11">
        <v>0.31</v>
      </c>
      <c r="AU736" s="11">
        <v>0.23</v>
      </c>
      <c r="AV736" s="11">
        <v>0.32</v>
      </c>
      <c r="AW736" s="11">
        <v>0.31</v>
      </c>
      <c r="AX736" s="11">
        <v>0.32</v>
      </c>
      <c r="AY736" s="11">
        <v>0.3</v>
      </c>
    </row>
    <row r="737" spans="1:51">
      <c r="A737" s="3"/>
      <c r="B737" t="s">
        <v>247</v>
      </c>
      <c r="C737" s="4">
        <v>378</v>
      </c>
      <c r="D737" s="4">
        <v>288</v>
      </c>
      <c r="E737" s="4">
        <v>57</v>
      </c>
      <c r="F737" s="4">
        <v>29</v>
      </c>
      <c r="G737" s="4">
        <v>4</v>
      </c>
      <c r="H737" s="4">
        <v>161</v>
      </c>
      <c r="I737" s="4">
        <v>183</v>
      </c>
      <c r="J737" s="4">
        <v>146</v>
      </c>
      <c r="K737" s="4">
        <v>202</v>
      </c>
      <c r="L737" s="4">
        <v>32</v>
      </c>
      <c r="M737" s="4">
        <v>11</v>
      </c>
      <c r="N737" s="4">
        <v>25</v>
      </c>
      <c r="O737" s="4">
        <v>105</v>
      </c>
      <c r="P737" s="4">
        <v>239</v>
      </c>
      <c r="Q737" s="4">
        <v>150</v>
      </c>
      <c r="R737" s="4">
        <v>209</v>
      </c>
      <c r="S737" s="4">
        <v>187</v>
      </c>
      <c r="T737" s="4">
        <v>153</v>
      </c>
      <c r="U737" s="4">
        <v>44</v>
      </c>
      <c r="V737" s="4">
        <v>36</v>
      </c>
      <c r="W737" s="4">
        <v>123</v>
      </c>
      <c r="X737" s="4">
        <v>175</v>
      </c>
      <c r="Y737" s="4">
        <v>86</v>
      </c>
      <c r="Z737" s="4">
        <v>64</v>
      </c>
      <c r="AA737" s="4">
        <v>44</v>
      </c>
      <c r="AB737" s="4">
        <v>73</v>
      </c>
      <c r="AC737" s="4">
        <v>268</v>
      </c>
      <c r="AD737" s="4">
        <v>19</v>
      </c>
      <c r="AE737" s="4">
        <v>41</v>
      </c>
      <c r="AF737" s="4">
        <v>7</v>
      </c>
      <c r="AG737" s="4">
        <v>105</v>
      </c>
      <c r="AH737" s="4">
        <v>154</v>
      </c>
      <c r="AI737" s="4">
        <v>102</v>
      </c>
      <c r="AJ737" s="4">
        <v>164</v>
      </c>
      <c r="AK737" s="4">
        <v>188</v>
      </c>
      <c r="AL737" s="4">
        <v>114</v>
      </c>
      <c r="AM737" s="4">
        <v>23</v>
      </c>
      <c r="AN737" s="4">
        <v>6</v>
      </c>
      <c r="AO737" s="4">
        <v>185</v>
      </c>
      <c r="AP737" s="4">
        <v>12</v>
      </c>
      <c r="AQ737" s="4">
        <v>166</v>
      </c>
      <c r="AR737" s="4">
        <v>174</v>
      </c>
      <c r="AS737" s="4">
        <v>23</v>
      </c>
      <c r="AT737" s="4">
        <v>327</v>
      </c>
      <c r="AU737" s="4">
        <v>155</v>
      </c>
      <c r="AV737" s="4">
        <v>190</v>
      </c>
      <c r="AW737" s="4">
        <v>152</v>
      </c>
      <c r="AX737" s="4">
        <v>59</v>
      </c>
      <c r="AY737" s="4">
        <v>104</v>
      </c>
    </row>
    <row r="738" spans="1:51">
      <c r="A738" s="3"/>
      <c r="C738" s="11">
        <v>0.1</v>
      </c>
      <c r="D738" s="11">
        <v>0.13</v>
      </c>
      <c r="E738" s="11">
        <v>7.0000000000000007E-2</v>
      </c>
      <c r="F738" s="11">
        <v>0.05</v>
      </c>
      <c r="G738" s="11">
        <v>0.03</v>
      </c>
      <c r="H738" s="11">
        <v>0.1</v>
      </c>
      <c r="I738" s="11">
        <v>0.1</v>
      </c>
      <c r="J738" s="11">
        <v>0.11</v>
      </c>
      <c r="K738" s="11">
        <v>0.11</v>
      </c>
      <c r="L738" s="11">
        <v>0.1</v>
      </c>
      <c r="M738" s="11">
        <v>0.12</v>
      </c>
      <c r="N738" s="11">
        <v>0.14000000000000001</v>
      </c>
      <c r="O738" s="11">
        <v>0.14000000000000001</v>
      </c>
      <c r="P738" s="11">
        <v>0.09</v>
      </c>
      <c r="Q738" s="11">
        <v>0.12</v>
      </c>
      <c r="R738" s="11">
        <v>0.09</v>
      </c>
      <c r="S738" s="11">
        <v>0.11</v>
      </c>
      <c r="T738" s="11">
        <v>0.09</v>
      </c>
      <c r="U738" s="11">
        <v>0.06</v>
      </c>
      <c r="V738" s="11">
        <v>7.0000000000000007E-2</v>
      </c>
      <c r="W738" s="11">
        <v>0.1</v>
      </c>
      <c r="X738" s="11">
        <v>0.12</v>
      </c>
      <c r="Y738" s="11">
        <v>0.1</v>
      </c>
      <c r="Z738" s="11">
        <v>0.09</v>
      </c>
      <c r="AA738" s="11">
        <v>0.11</v>
      </c>
      <c r="AB738" s="11">
        <v>0.09</v>
      </c>
      <c r="AC738" s="11">
        <v>0.1</v>
      </c>
      <c r="AD738" s="11">
        <v>0.1</v>
      </c>
      <c r="AE738" s="11">
        <v>0.11</v>
      </c>
      <c r="AF738" s="11">
        <v>0.06</v>
      </c>
      <c r="AG738" s="11">
        <v>0.08</v>
      </c>
      <c r="AH738" s="11">
        <v>0.1</v>
      </c>
      <c r="AI738" s="11">
        <v>0.13</v>
      </c>
      <c r="AJ738" s="11">
        <v>0.13</v>
      </c>
      <c r="AK738" s="11">
        <v>0.08</v>
      </c>
      <c r="AL738" s="11">
        <v>0.11</v>
      </c>
      <c r="AM738" s="11">
        <v>0.1</v>
      </c>
      <c r="AN738" s="11">
        <v>0.21</v>
      </c>
      <c r="AO738" s="11">
        <v>0.09</v>
      </c>
      <c r="AP738" s="11">
        <v>0.21</v>
      </c>
      <c r="AQ738" s="11">
        <v>0.09</v>
      </c>
      <c r="AR738" s="11">
        <v>0.11</v>
      </c>
      <c r="AS738" s="11">
        <v>0.1</v>
      </c>
      <c r="AT738" s="11">
        <v>0.1</v>
      </c>
      <c r="AU738" s="11">
        <v>0.13</v>
      </c>
      <c r="AV738" s="11">
        <v>0.09</v>
      </c>
      <c r="AW738" s="11">
        <v>0.09</v>
      </c>
      <c r="AX738" s="11">
        <v>0.1</v>
      </c>
      <c r="AY738" s="11">
        <v>0.11</v>
      </c>
    </row>
    <row r="739" spans="1:51">
      <c r="A739" s="3"/>
      <c r="B739" t="s">
        <v>248</v>
      </c>
      <c r="C739" s="4">
        <v>265</v>
      </c>
      <c r="D739" s="4">
        <v>207</v>
      </c>
      <c r="E739" s="4">
        <v>37</v>
      </c>
      <c r="F739" s="4">
        <v>19</v>
      </c>
      <c r="G739" s="4">
        <v>3</v>
      </c>
      <c r="H739" s="4">
        <v>126</v>
      </c>
      <c r="I739" s="4">
        <v>116</v>
      </c>
      <c r="J739" s="4">
        <v>111</v>
      </c>
      <c r="K739" s="4">
        <v>152</v>
      </c>
      <c r="L739" s="4">
        <v>29</v>
      </c>
      <c r="M739" s="4">
        <v>12</v>
      </c>
      <c r="N739" s="4">
        <v>21</v>
      </c>
      <c r="O739" s="4">
        <v>103</v>
      </c>
      <c r="P739" s="4">
        <v>139</v>
      </c>
      <c r="Q739" s="4">
        <v>105</v>
      </c>
      <c r="R739" s="4">
        <v>154</v>
      </c>
      <c r="S739" s="4">
        <v>129</v>
      </c>
      <c r="T739" s="4">
        <v>112</v>
      </c>
      <c r="U739" s="4">
        <v>24</v>
      </c>
      <c r="V739" s="4">
        <v>27</v>
      </c>
      <c r="W739" s="4">
        <v>106</v>
      </c>
      <c r="X739" s="4">
        <v>108</v>
      </c>
      <c r="Y739" s="4">
        <v>60</v>
      </c>
      <c r="Z739" s="4">
        <v>51</v>
      </c>
      <c r="AA739" s="4">
        <v>38</v>
      </c>
      <c r="AB739" s="4">
        <v>47</v>
      </c>
      <c r="AC739" s="4">
        <v>197</v>
      </c>
      <c r="AD739" s="4">
        <v>7</v>
      </c>
      <c r="AE739" s="4">
        <v>18</v>
      </c>
      <c r="AF739" s="4">
        <v>3</v>
      </c>
      <c r="AG739" s="4">
        <v>71</v>
      </c>
      <c r="AH739" s="4">
        <v>103</v>
      </c>
      <c r="AI739" s="4">
        <v>60</v>
      </c>
      <c r="AJ739" s="4">
        <v>128</v>
      </c>
      <c r="AK739" s="4">
        <v>101</v>
      </c>
      <c r="AL739" s="4">
        <v>85</v>
      </c>
      <c r="AM739" s="4">
        <v>13</v>
      </c>
      <c r="AN739" s="4">
        <v>1</v>
      </c>
      <c r="AO739" s="4">
        <v>106</v>
      </c>
      <c r="AP739" s="4">
        <v>3</v>
      </c>
      <c r="AQ739" s="4">
        <v>93</v>
      </c>
      <c r="AR739" s="4">
        <v>115</v>
      </c>
      <c r="AS739" s="4">
        <v>22</v>
      </c>
      <c r="AT739" s="4">
        <v>199</v>
      </c>
      <c r="AU739" s="4">
        <v>125</v>
      </c>
      <c r="AV739" s="4">
        <v>117</v>
      </c>
      <c r="AW739" s="4">
        <v>112</v>
      </c>
      <c r="AX739" s="4">
        <v>33</v>
      </c>
      <c r="AY739" s="4">
        <v>60</v>
      </c>
    </row>
    <row r="740" spans="1:51">
      <c r="A740" s="3"/>
      <c r="C740" s="11">
        <v>7.0000000000000007E-2</v>
      </c>
      <c r="D740" s="11">
        <v>0.09</v>
      </c>
      <c r="E740" s="11">
        <v>0.05</v>
      </c>
      <c r="F740" s="11">
        <v>0.03</v>
      </c>
      <c r="G740" s="11">
        <v>0.02</v>
      </c>
      <c r="H740" s="11">
        <v>0.08</v>
      </c>
      <c r="I740" s="11">
        <v>7.0000000000000007E-2</v>
      </c>
      <c r="J740" s="11">
        <v>0.08</v>
      </c>
      <c r="K740" s="11">
        <v>0.08</v>
      </c>
      <c r="L740" s="11">
        <v>0.09</v>
      </c>
      <c r="M740" s="11">
        <v>0.14000000000000001</v>
      </c>
      <c r="N740" s="11">
        <v>0.12</v>
      </c>
      <c r="O740" s="11">
        <v>0.13</v>
      </c>
      <c r="P740" s="11">
        <v>0.05</v>
      </c>
      <c r="Q740" s="11">
        <v>0.09</v>
      </c>
      <c r="R740" s="11">
        <v>7.0000000000000007E-2</v>
      </c>
      <c r="S740" s="11">
        <v>0.08</v>
      </c>
      <c r="T740" s="11">
        <v>7.0000000000000007E-2</v>
      </c>
      <c r="U740" s="11">
        <v>0.03</v>
      </c>
      <c r="V740" s="11">
        <v>0.06</v>
      </c>
      <c r="W740" s="11">
        <v>0.09</v>
      </c>
      <c r="X740" s="11">
        <v>0.08</v>
      </c>
      <c r="Y740" s="11">
        <v>7.0000000000000007E-2</v>
      </c>
      <c r="Z740" s="11">
        <v>7.0000000000000007E-2</v>
      </c>
      <c r="AA740" s="11">
        <v>0.09</v>
      </c>
      <c r="AB740" s="11">
        <v>0.06</v>
      </c>
      <c r="AC740" s="11">
        <v>7.0000000000000007E-2</v>
      </c>
      <c r="AD740" s="11">
        <v>0.04</v>
      </c>
      <c r="AE740" s="11">
        <v>0.05</v>
      </c>
      <c r="AF740" s="11">
        <v>0.03</v>
      </c>
      <c r="AG740" s="11">
        <v>0.06</v>
      </c>
      <c r="AH740" s="11">
        <v>0.06</v>
      </c>
      <c r="AI740" s="11">
        <v>7.0000000000000007E-2</v>
      </c>
      <c r="AJ740" s="11">
        <v>0.1</v>
      </c>
      <c r="AK740" s="11">
        <v>0.04</v>
      </c>
      <c r="AL740" s="11">
        <v>0.09</v>
      </c>
      <c r="AM740" s="11">
        <v>0.05</v>
      </c>
      <c r="AN740" s="11">
        <v>0.04</v>
      </c>
      <c r="AO740" s="11">
        <v>0.05</v>
      </c>
      <c r="AP740" s="11">
        <v>0.05</v>
      </c>
      <c r="AQ740" s="11">
        <v>0.05</v>
      </c>
      <c r="AR740" s="11">
        <v>7.0000000000000007E-2</v>
      </c>
      <c r="AS740" s="11">
        <v>0.09</v>
      </c>
      <c r="AT740" s="11">
        <v>0.06</v>
      </c>
      <c r="AU740" s="11">
        <v>0.11</v>
      </c>
      <c r="AV740" s="11">
        <v>0.05</v>
      </c>
      <c r="AW740" s="11">
        <v>7.0000000000000007E-2</v>
      </c>
      <c r="AX740" s="11">
        <v>0.06</v>
      </c>
      <c r="AY740" s="11">
        <v>0.06</v>
      </c>
    </row>
    <row r="741" spans="1:51">
      <c r="A741" s="3"/>
      <c r="B741" t="s">
        <v>131</v>
      </c>
      <c r="C741" s="4">
        <v>1694</v>
      </c>
      <c r="D741" s="4">
        <v>1022</v>
      </c>
      <c r="E741" s="4">
        <v>431</v>
      </c>
      <c r="F741" s="4">
        <v>178</v>
      </c>
      <c r="G741" s="4">
        <v>63</v>
      </c>
      <c r="H741" s="4">
        <v>677</v>
      </c>
      <c r="I741" s="4">
        <v>880</v>
      </c>
      <c r="J741" s="4">
        <v>636</v>
      </c>
      <c r="K741" s="4">
        <v>869</v>
      </c>
      <c r="L741" s="4">
        <v>170</v>
      </c>
      <c r="M741" s="4">
        <v>26</v>
      </c>
      <c r="N741" s="4">
        <v>64</v>
      </c>
      <c r="O741" s="4">
        <v>352</v>
      </c>
      <c r="P741" s="4">
        <v>1205</v>
      </c>
      <c r="Q741" s="4">
        <v>566</v>
      </c>
      <c r="R741" s="4">
        <v>1029</v>
      </c>
      <c r="S741" s="4">
        <v>754</v>
      </c>
      <c r="T741" s="4">
        <v>775</v>
      </c>
      <c r="U741" s="4">
        <v>219</v>
      </c>
      <c r="V741" s="4">
        <v>208</v>
      </c>
      <c r="W741" s="4">
        <v>581</v>
      </c>
      <c r="X741" s="4">
        <v>679</v>
      </c>
      <c r="Y741" s="4">
        <v>365</v>
      </c>
      <c r="Z741" s="4">
        <v>327</v>
      </c>
      <c r="AA741" s="4">
        <v>164</v>
      </c>
      <c r="AB741" s="4">
        <v>388</v>
      </c>
      <c r="AC741" s="4">
        <v>1245</v>
      </c>
      <c r="AD741" s="4">
        <v>99</v>
      </c>
      <c r="AE741" s="4">
        <v>175</v>
      </c>
      <c r="AF741" s="4">
        <v>48</v>
      </c>
      <c r="AG741" s="4">
        <v>499</v>
      </c>
      <c r="AH741" s="4">
        <v>787</v>
      </c>
      <c r="AI741" s="4">
        <v>363</v>
      </c>
      <c r="AJ741" s="4">
        <v>474</v>
      </c>
      <c r="AK741" s="4">
        <v>1157</v>
      </c>
      <c r="AL741" s="4">
        <v>376</v>
      </c>
      <c r="AM741" s="4">
        <v>72</v>
      </c>
      <c r="AN741" s="4">
        <v>10</v>
      </c>
      <c r="AO741" s="4">
        <v>1087</v>
      </c>
      <c r="AP741" s="4">
        <v>15</v>
      </c>
      <c r="AQ741" s="4">
        <v>969</v>
      </c>
      <c r="AR741" s="4">
        <v>592</v>
      </c>
      <c r="AS741" s="4">
        <v>94</v>
      </c>
      <c r="AT741" s="4">
        <v>1500</v>
      </c>
      <c r="AU741" s="4">
        <v>566</v>
      </c>
      <c r="AV741" s="4">
        <v>990</v>
      </c>
      <c r="AW741" s="4">
        <v>777</v>
      </c>
      <c r="AX741" s="4">
        <v>243</v>
      </c>
      <c r="AY741" s="4">
        <v>450</v>
      </c>
    </row>
    <row r="742" spans="1:51">
      <c r="A742" s="3"/>
      <c r="C742" s="11">
        <v>0.45</v>
      </c>
      <c r="D742" s="11">
        <v>0.45</v>
      </c>
      <c r="E742" s="11">
        <v>0.53</v>
      </c>
      <c r="F742" s="11">
        <v>0.3</v>
      </c>
      <c r="G742" s="11">
        <v>0.42</v>
      </c>
      <c r="H742" s="11">
        <v>0.43</v>
      </c>
      <c r="I742" s="11">
        <v>0.5</v>
      </c>
      <c r="J742" s="11">
        <v>0.48</v>
      </c>
      <c r="K742" s="11">
        <v>0.45</v>
      </c>
      <c r="L742" s="11">
        <v>0.53</v>
      </c>
      <c r="M742" s="11">
        <v>0.3</v>
      </c>
      <c r="N742" s="11">
        <v>0.36</v>
      </c>
      <c r="O742" s="11">
        <v>0.45</v>
      </c>
      <c r="P742" s="11">
        <v>0.47</v>
      </c>
      <c r="Q742" s="11">
        <v>0.47</v>
      </c>
      <c r="R742" s="11">
        <v>0.46</v>
      </c>
      <c r="S742" s="11">
        <v>0.46</v>
      </c>
      <c r="T742" s="11">
        <v>0.48</v>
      </c>
      <c r="U742" s="11">
        <v>0.32</v>
      </c>
      <c r="V742" s="11">
        <v>0.43</v>
      </c>
      <c r="W742" s="11">
        <v>0.49</v>
      </c>
      <c r="X742" s="11">
        <v>0.47</v>
      </c>
      <c r="Y742" s="11">
        <v>0.44</v>
      </c>
      <c r="Z742" s="11">
        <v>0.46</v>
      </c>
      <c r="AA742" s="11">
        <v>0.4</v>
      </c>
      <c r="AB742" s="11">
        <v>0.48</v>
      </c>
      <c r="AC742" s="11">
        <v>0.45</v>
      </c>
      <c r="AD742" s="11">
        <v>0.53</v>
      </c>
      <c r="AE742" s="11">
        <v>0.48</v>
      </c>
      <c r="AF742" s="11">
        <v>0.43</v>
      </c>
      <c r="AG742" s="11">
        <v>0.4</v>
      </c>
      <c r="AH742" s="11">
        <v>0.49</v>
      </c>
      <c r="AI742" s="11">
        <v>0.45</v>
      </c>
      <c r="AJ742" s="11">
        <v>0.38</v>
      </c>
      <c r="AK742" s="11">
        <v>0.48</v>
      </c>
      <c r="AL742" s="11">
        <v>0.38</v>
      </c>
      <c r="AM742" s="11">
        <v>0.31</v>
      </c>
      <c r="AN742" s="11">
        <v>0.38</v>
      </c>
      <c r="AO742" s="11">
        <v>0.5</v>
      </c>
      <c r="AP742" s="11">
        <v>0.27</v>
      </c>
      <c r="AQ742" s="11">
        <v>0.51</v>
      </c>
      <c r="AR742" s="11">
        <v>0.38</v>
      </c>
      <c r="AS742" s="11">
        <v>0.41</v>
      </c>
      <c r="AT742" s="11">
        <v>0.45</v>
      </c>
      <c r="AU742" s="11">
        <v>0.49</v>
      </c>
      <c r="AV742" s="11">
        <v>0.46</v>
      </c>
      <c r="AW742" s="11">
        <v>0.45</v>
      </c>
      <c r="AX742" s="11">
        <v>0.43</v>
      </c>
      <c r="AY742" s="11">
        <v>0.48</v>
      </c>
    </row>
    <row r="743" spans="1:51">
      <c r="A743" s="3"/>
      <c r="B743" t="s">
        <v>249</v>
      </c>
      <c r="C743" s="4">
        <v>1461</v>
      </c>
      <c r="D743" s="4">
        <v>738</v>
      </c>
      <c r="E743" s="4">
        <v>283</v>
      </c>
      <c r="F743" s="4">
        <v>362</v>
      </c>
      <c r="G743" s="4">
        <v>78</v>
      </c>
      <c r="H743" s="4">
        <v>594</v>
      </c>
      <c r="I743" s="4">
        <v>578</v>
      </c>
      <c r="J743" s="4">
        <v>425</v>
      </c>
      <c r="K743" s="4">
        <v>696</v>
      </c>
      <c r="L743" s="4">
        <v>91</v>
      </c>
      <c r="M743" s="4">
        <v>37</v>
      </c>
      <c r="N743" s="4">
        <v>68</v>
      </c>
      <c r="O743" s="4">
        <v>214</v>
      </c>
      <c r="P743" s="4">
        <v>958</v>
      </c>
      <c r="Q743" s="4">
        <v>386</v>
      </c>
      <c r="R743" s="4">
        <v>849</v>
      </c>
      <c r="S743" s="4">
        <v>565</v>
      </c>
      <c r="T743" s="4">
        <v>588</v>
      </c>
      <c r="U743" s="4">
        <v>405</v>
      </c>
      <c r="V743" s="4">
        <v>208</v>
      </c>
      <c r="W743" s="4">
        <v>369</v>
      </c>
      <c r="X743" s="4">
        <v>476</v>
      </c>
      <c r="Y743" s="4">
        <v>321</v>
      </c>
      <c r="Z743" s="4">
        <v>275</v>
      </c>
      <c r="AA743" s="4">
        <v>164</v>
      </c>
      <c r="AB743" s="4">
        <v>301</v>
      </c>
      <c r="AC743" s="4">
        <v>1061</v>
      </c>
      <c r="AD743" s="4">
        <v>61</v>
      </c>
      <c r="AE743" s="4">
        <v>131</v>
      </c>
      <c r="AF743" s="4">
        <v>54</v>
      </c>
      <c r="AG743" s="4">
        <v>567</v>
      </c>
      <c r="AH743" s="4">
        <v>571</v>
      </c>
      <c r="AI743" s="4">
        <v>288</v>
      </c>
      <c r="AJ743" s="4">
        <v>473</v>
      </c>
      <c r="AK743" s="4">
        <v>947</v>
      </c>
      <c r="AL743" s="4">
        <v>421</v>
      </c>
      <c r="AM743" s="4">
        <v>128</v>
      </c>
      <c r="AN743" s="4">
        <v>10</v>
      </c>
      <c r="AO743" s="4">
        <v>795</v>
      </c>
      <c r="AP743" s="4">
        <v>26</v>
      </c>
      <c r="AQ743" s="4">
        <v>681</v>
      </c>
      <c r="AR743" s="4">
        <v>698</v>
      </c>
      <c r="AS743" s="4">
        <v>92</v>
      </c>
      <c r="AT743" s="4">
        <v>1314</v>
      </c>
      <c r="AU743" s="4">
        <v>313</v>
      </c>
      <c r="AV743" s="4">
        <v>859</v>
      </c>
      <c r="AW743" s="4">
        <v>682</v>
      </c>
      <c r="AX743" s="4">
        <v>235</v>
      </c>
      <c r="AY743" s="4">
        <v>319</v>
      </c>
    </row>
    <row r="744" spans="1:51">
      <c r="A744" s="3"/>
      <c r="C744" s="11">
        <v>0.38</v>
      </c>
      <c r="D744" s="11">
        <v>0.33</v>
      </c>
      <c r="E744" s="11">
        <v>0.35</v>
      </c>
      <c r="F744" s="11">
        <v>0.62</v>
      </c>
      <c r="G744" s="11">
        <v>0.53</v>
      </c>
      <c r="H744" s="11">
        <v>0.38</v>
      </c>
      <c r="I744" s="11">
        <v>0.33</v>
      </c>
      <c r="J744" s="11">
        <v>0.32</v>
      </c>
      <c r="K744" s="11">
        <v>0.36</v>
      </c>
      <c r="L744" s="11">
        <v>0.28000000000000003</v>
      </c>
      <c r="M744" s="11">
        <v>0.44</v>
      </c>
      <c r="N744" s="11">
        <v>0.38</v>
      </c>
      <c r="O744" s="11">
        <v>0.28000000000000003</v>
      </c>
      <c r="P744" s="11">
        <v>0.38</v>
      </c>
      <c r="Q744" s="11">
        <v>0.32</v>
      </c>
      <c r="R744" s="11">
        <v>0.38</v>
      </c>
      <c r="S744" s="11">
        <v>0.35</v>
      </c>
      <c r="T744" s="11">
        <v>0.36</v>
      </c>
      <c r="U744" s="11">
        <v>0.59</v>
      </c>
      <c r="V744" s="11">
        <v>0.44</v>
      </c>
      <c r="W744" s="11">
        <v>0.31</v>
      </c>
      <c r="X744" s="11">
        <v>0.33</v>
      </c>
      <c r="Y744" s="11">
        <v>0.39</v>
      </c>
      <c r="Z744" s="11">
        <v>0.38</v>
      </c>
      <c r="AA744" s="11">
        <v>0.4</v>
      </c>
      <c r="AB744" s="11">
        <v>0.37</v>
      </c>
      <c r="AC744" s="11">
        <v>0.38</v>
      </c>
      <c r="AD744" s="11">
        <v>0.33</v>
      </c>
      <c r="AE744" s="11">
        <v>0.36</v>
      </c>
      <c r="AF744" s="11">
        <v>0.48</v>
      </c>
      <c r="AG744" s="11">
        <v>0.46</v>
      </c>
      <c r="AH744" s="11">
        <v>0.35</v>
      </c>
      <c r="AI744" s="11">
        <v>0.35</v>
      </c>
      <c r="AJ744" s="11">
        <v>0.38</v>
      </c>
      <c r="AK744" s="11">
        <v>0.4</v>
      </c>
      <c r="AL744" s="11">
        <v>0.42</v>
      </c>
      <c r="AM744" s="11">
        <v>0.54</v>
      </c>
      <c r="AN744" s="11">
        <v>0.37</v>
      </c>
      <c r="AO744" s="11">
        <v>0.37</v>
      </c>
      <c r="AP744" s="11">
        <v>0.46</v>
      </c>
      <c r="AQ744" s="11">
        <v>0.36</v>
      </c>
      <c r="AR744" s="11">
        <v>0.44</v>
      </c>
      <c r="AS744" s="11">
        <v>0.4</v>
      </c>
      <c r="AT744" s="11">
        <v>0.39</v>
      </c>
      <c r="AU744" s="11">
        <v>0.27</v>
      </c>
      <c r="AV744" s="11">
        <v>0.4</v>
      </c>
      <c r="AW744" s="11">
        <v>0.4</v>
      </c>
      <c r="AX744" s="11">
        <v>0.41</v>
      </c>
      <c r="AY744" s="11">
        <v>0.34</v>
      </c>
    </row>
    <row r="745" spans="1:51">
      <c r="A745" s="3"/>
      <c r="B745" t="s">
        <v>250</v>
      </c>
      <c r="C745" s="4">
        <v>644</v>
      </c>
      <c r="D745" s="4">
        <v>495</v>
      </c>
      <c r="E745" s="4">
        <v>95</v>
      </c>
      <c r="F745" s="4">
        <v>47</v>
      </c>
      <c r="G745" s="4">
        <v>7</v>
      </c>
      <c r="H745" s="4">
        <v>287</v>
      </c>
      <c r="I745" s="4">
        <v>300</v>
      </c>
      <c r="J745" s="4">
        <v>258</v>
      </c>
      <c r="K745" s="4">
        <v>354</v>
      </c>
      <c r="L745" s="4">
        <v>60</v>
      </c>
      <c r="M745" s="4">
        <v>22</v>
      </c>
      <c r="N745" s="4">
        <v>46</v>
      </c>
      <c r="O745" s="4">
        <v>208</v>
      </c>
      <c r="P745" s="4">
        <v>379</v>
      </c>
      <c r="Q745" s="4">
        <v>256</v>
      </c>
      <c r="R745" s="4">
        <v>362</v>
      </c>
      <c r="S745" s="4">
        <v>316</v>
      </c>
      <c r="T745" s="4">
        <v>265</v>
      </c>
      <c r="U745" s="4">
        <v>67</v>
      </c>
      <c r="V745" s="4">
        <v>63</v>
      </c>
      <c r="W745" s="4">
        <v>229</v>
      </c>
      <c r="X745" s="4">
        <v>283</v>
      </c>
      <c r="Y745" s="4">
        <v>146</v>
      </c>
      <c r="Z745" s="4">
        <v>116</v>
      </c>
      <c r="AA745" s="4">
        <v>82</v>
      </c>
      <c r="AB745" s="4">
        <v>121</v>
      </c>
      <c r="AC745" s="4">
        <v>465</v>
      </c>
      <c r="AD745" s="4">
        <v>25</v>
      </c>
      <c r="AE745" s="4">
        <v>59</v>
      </c>
      <c r="AF745" s="4">
        <v>10</v>
      </c>
      <c r="AG745" s="4">
        <v>176</v>
      </c>
      <c r="AH745" s="4">
        <v>258</v>
      </c>
      <c r="AI745" s="4">
        <v>162</v>
      </c>
      <c r="AJ745" s="4">
        <v>292</v>
      </c>
      <c r="AK745" s="4">
        <v>289</v>
      </c>
      <c r="AL745" s="4">
        <v>199</v>
      </c>
      <c r="AM745" s="4">
        <v>36</v>
      </c>
      <c r="AN745" s="4">
        <v>7</v>
      </c>
      <c r="AO745" s="4">
        <v>291</v>
      </c>
      <c r="AP745" s="4">
        <v>15</v>
      </c>
      <c r="AQ745" s="4">
        <v>260</v>
      </c>
      <c r="AR745" s="4">
        <v>288</v>
      </c>
      <c r="AS745" s="4">
        <v>45</v>
      </c>
      <c r="AT745" s="4">
        <v>526</v>
      </c>
      <c r="AU745" s="4">
        <v>280</v>
      </c>
      <c r="AV745" s="4">
        <v>307</v>
      </c>
      <c r="AW745" s="4">
        <v>264</v>
      </c>
      <c r="AX745" s="4">
        <v>93</v>
      </c>
      <c r="AY745" s="4">
        <v>164</v>
      </c>
    </row>
    <row r="746" spans="1:51">
      <c r="A746" s="3"/>
      <c r="C746" s="11">
        <v>0.17</v>
      </c>
      <c r="D746" s="11">
        <v>0.22</v>
      </c>
      <c r="E746" s="11">
        <v>0.12</v>
      </c>
      <c r="F746" s="11">
        <v>0.08</v>
      </c>
      <c r="G746" s="11">
        <v>0.05</v>
      </c>
      <c r="H746" s="11">
        <v>0.18</v>
      </c>
      <c r="I746" s="11">
        <v>0.17</v>
      </c>
      <c r="J746" s="11">
        <v>0.2</v>
      </c>
      <c r="K746" s="11">
        <v>0.18</v>
      </c>
      <c r="L746" s="11">
        <v>0.19</v>
      </c>
      <c r="M746" s="11">
        <v>0.26</v>
      </c>
      <c r="N746" s="11">
        <v>0.26</v>
      </c>
      <c r="O746" s="11">
        <v>0.27</v>
      </c>
      <c r="P746" s="11">
        <v>0.15</v>
      </c>
      <c r="Q746" s="11">
        <v>0.21</v>
      </c>
      <c r="R746" s="11">
        <v>0.16</v>
      </c>
      <c r="S746" s="11">
        <v>0.19</v>
      </c>
      <c r="T746" s="11">
        <v>0.16</v>
      </c>
      <c r="U746" s="11">
        <v>0.1</v>
      </c>
      <c r="V746" s="11">
        <v>0.13</v>
      </c>
      <c r="W746" s="11">
        <v>0.19</v>
      </c>
      <c r="X746" s="11">
        <v>0.2</v>
      </c>
      <c r="Y746" s="11">
        <v>0.18</v>
      </c>
      <c r="Z746" s="11">
        <v>0.16</v>
      </c>
      <c r="AA746" s="11">
        <v>0.2</v>
      </c>
      <c r="AB746" s="11">
        <v>0.15</v>
      </c>
      <c r="AC746" s="11">
        <v>0.17</v>
      </c>
      <c r="AD746" s="11">
        <v>0.14000000000000001</v>
      </c>
      <c r="AE746" s="11">
        <v>0.16</v>
      </c>
      <c r="AF746" s="11">
        <v>0.09</v>
      </c>
      <c r="AG746" s="11">
        <v>0.14000000000000001</v>
      </c>
      <c r="AH746" s="11">
        <v>0.16</v>
      </c>
      <c r="AI746" s="11">
        <v>0.2</v>
      </c>
      <c r="AJ746" s="11">
        <v>0.24</v>
      </c>
      <c r="AK746" s="11">
        <v>0.12</v>
      </c>
      <c r="AL746" s="11">
        <v>0.2</v>
      </c>
      <c r="AM746" s="11">
        <v>0.15</v>
      </c>
      <c r="AN746" s="11">
        <v>0.25</v>
      </c>
      <c r="AO746" s="11">
        <v>0.13</v>
      </c>
      <c r="AP746" s="11">
        <v>0.26</v>
      </c>
      <c r="AQ746" s="11">
        <v>0.14000000000000001</v>
      </c>
      <c r="AR746" s="11">
        <v>0.18</v>
      </c>
      <c r="AS746" s="11">
        <v>0.19</v>
      </c>
      <c r="AT746" s="11">
        <v>0.16</v>
      </c>
      <c r="AU746" s="11">
        <v>0.24</v>
      </c>
      <c r="AV746" s="11">
        <v>0.14000000000000001</v>
      </c>
      <c r="AW746" s="11">
        <v>0.15</v>
      </c>
      <c r="AX746" s="11">
        <v>0.16</v>
      </c>
      <c r="AY746" s="11">
        <v>0.18</v>
      </c>
    </row>
    <row r="747" spans="1:51">
      <c r="A747" s="3"/>
    </row>
    <row r="748" spans="1:51">
      <c r="A748" s="3"/>
    </row>
    <row r="749" spans="1:51">
      <c r="A749" s="2" t="s">
        <v>263</v>
      </c>
    </row>
    <row r="750" spans="1:51">
      <c r="A750" s="3"/>
    </row>
    <row r="751" spans="1:51" s="10" customFormat="1" ht="29.25" customHeight="1">
      <c r="A751" s="9"/>
      <c r="C751" s="7" t="s">
        <v>39</v>
      </c>
      <c r="D751" s="14" t="s">
        <v>15</v>
      </c>
      <c r="E751" s="15"/>
      <c r="F751" s="15"/>
      <c r="G751" s="15"/>
      <c r="H751" s="14" t="s">
        <v>16</v>
      </c>
      <c r="I751" s="15"/>
      <c r="J751" s="14" t="s">
        <v>17</v>
      </c>
      <c r="K751" s="15"/>
      <c r="L751" s="15"/>
      <c r="M751" s="15"/>
      <c r="N751" s="15"/>
      <c r="O751" s="14" t="s">
        <v>40</v>
      </c>
      <c r="P751" s="15"/>
      <c r="Q751" s="14" t="s">
        <v>19</v>
      </c>
      <c r="R751" s="15"/>
      <c r="S751" s="14" t="s">
        <v>41</v>
      </c>
      <c r="T751" s="15"/>
      <c r="U751" s="14" t="s">
        <v>42</v>
      </c>
      <c r="V751" s="15"/>
      <c r="W751" s="15"/>
      <c r="X751" s="15"/>
      <c r="Y751" s="14" t="s">
        <v>22</v>
      </c>
      <c r="Z751" s="15"/>
      <c r="AA751" s="15"/>
      <c r="AB751" s="15"/>
      <c r="AC751" s="15"/>
      <c r="AD751" s="15"/>
      <c r="AE751" s="15"/>
      <c r="AF751" s="15"/>
      <c r="AG751" s="14" t="s">
        <v>23</v>
      </c>
      <c r="AH751" s="15"/>
      <c r="AI751" s="15"/>
      <c r="AJ751" s="14" t="s">
        <v>24</v>
      </c>
      <c r="AK751" s="15"/>
      <c r="AL751" s="14" t="s">
        <v>25</v>
      </c>
      <c r="AM751" s="15"/>
      <c r="AN751" s="15"/>
      <c r="AO751" s="15"/>
      <c r="AP751" s="15"/>
      <c r="AQ751" s="15"/>
      <c r="AR751" s="15"/>
      <c r="AS751" s="14" t="s">
        <v>26</v>
      </c>
      <c r="AT751" s="15"/>
      <c r="AU751" s="14" t="s">
        <v>43</v>
      </c>
      <c r="AV751" s="15"/>
      <c r="AW751" s="14" t="s">
        <v>44</v>
      </c>
      <c r="AX751" s="15"/>
      <c r="AY751" s="15"/>
    </row>
    <row r="752" spans="1:51" s="7" customFormat="1" ht="32.25" customHeight="1">
      <c r="A752" s="6"/>
      <c r="D752" s="8" t="s">
        <v>45</v>
      </c>
      <c r="E752" s="8" t="s">
        <v>46</v>
      </c>
      <c r="F752" s="8" t="s">
        <v>47</v>
      </c>
      <c r="G752" s="8" t="s">
        <v>48</v>
      </c>
      <c r="H752" s="8" t="s">
        <v>49</v>
      </c>
      <c r="I752" s="8" t="s">
        <v>50</v>
      </c>
      <c r="J752" s="8" t="s">
        <v>51</v>
      </c>
      <c r="K752" s="8" t="s">
        <v>52</v>
      </c>
      <c r="L752" s="8" t="s">
        <v>53</v>
      </c>
      <c r="M752" s="8" t="s">
        <v>54</v>
      </c>
      <c r="N752" s="8" t="s">
        <v>55</v>
      </c>
      <c r="O752" s="8" t="s">
        <v>56</v>
      </c>
      <c r="P752" s="8" t="s">
        <v>57</v>
      </c>
      <c r="Q752" s="8" t="s">
        <v>56</v>
      </c>
      <c r="R752" s="8" t="s">
        <v>57</v>
      </c>
      <c r="S752" s="8" t="s">
        <v>56</v>
      </c>
      <c r="T752" s="8" t="s">
        <v>57</v>
      </c>
      <c r="U752" s="8" t="s">
        <v>58</v>
      </c>
      <c r="V752" s="8" t="s">
        <v>59</v>
      </c>
      <c r="W752" s="8" t="s">
        <v>60</v>
      </c>
      <c r="X752" s="8" t="s">
        <v>61</v>
      </c>
      <c r="Y752" s="8" t="s">
        <v>62</v>
      </c>
      <c r="Z752" s="8" t="s">
        <v>63</v>
      </c>
      <c r="AA752" s="8" t="s">
        <v>64</v>
      </c>
      <c r="AB752" s="8" t="s">
        <v>65</v>
      </c>
      <c r="AC752" s="8" t="s">
        <v>66</v>
      </c>
      <c r="AD752" s="8" t="s">
        <v>67</v>
      </c>
      <c r="AE752" s="8" t="s">
        <v>68</v>
      </c>
      <c r="AF752" s="8" t="s">
        <v>69</v>
      </c>
      <c r="AG752" s="8" t="s">
        <v>70</v>
      </c>
      <c r="AH752" s="8" t="s">
        <v>71</v>
      </c>
      <c r="AI752" s="8" t="s">
        <v>72</v>
      </c>
      <c r="AJ752" s="8" t="s">
        <v>73</v>
      </c>
      <c r="AK752" s="8" t="s">
        <v>74</v>
      </c>
      <c r="AL752" s="8" t="s">
        <v>75</v>
      </c>
      <c r="AM752" s="8" t="s">
        <v>76</v>
      </c>
      <c r="AN752" s="8" t="s">
        <v>77</v>
      </c>
      <c r="AO752" s="8" t="s">
        <v>78</v>
      </c>
      <c r="AP752" s="8" t="s">
        <v>79</v>
      </c>
      <c r="AQ752" s="8" t="s">
        <v>80</v>
      </c>
      <c r="AR752" s="8" t="s">
        <v>81</v>
      </c>
      <c r="AS752" s="8" t="s">
        <v>82</v>
      </c>
      <c r="AT752" s="8" t="s">
        <v>57</v>
      </c>
      <c r="AU752" s="8" t="s">
        <v>56</v>
      </c>
      <c r="AV752" s="8" t="s">
        <v>57</v>
      </c>
      <c r="AW752" s="8" t="s">
        <v>83</v>
      </c>
      <c r="AX752" s="8" t="s">
        <v>84</v>
      </c>
      <c r="AY752" s="8" t="s">
        <v>85</v>
      </c>
    </row>
    <row r="753" spans="1:51">
      <c r="A753" s="3" t="s">
        <v>86</v>
      </c>
      <c r="C753" s="4">
        <v>3798</v>
      </c>
      <c r="D753" s="4">
        <v>2254</v>
      </c>
      <c r="E753" s="4">
        <v>808</v>
      </c>
      <c r="F753" s="4">
        <v>587</v>
      </c>
      <c r="G753" s="4">
        <v>148</v>
      </c>
      <c r="H753" s="4">
        <v>1558</v>
      </c>
      <c r="I753" s="4">
        <v>1757</v>
      </c>
      <c r="J753" s="4">
        <v>1318</v>
      </c>
      <c r="K753" s="4">
        <v>1919</v>
      </c>
      <c r="L753" s="4">
        <v>321</v>
      </c>
      <c r="M753" s="4">
        <v>85</v>
      </c>
      <c r="N753" s="4">
        <v>179</v>
      </c>
      <c r="O753" s="4">
        <v>774</v>
      </c>
      <c r="P753" s="4">
        <v>2541</v>
      </c>
      <c r="Q753" s="4">
        <v>1208</v>
      </c>
      <c r="R753" s="4">
        <v>2241</v>
      </c>
      <c r="S753" s="4">
        <v>1635</v>
      </c>
      <c r="T753" s="4">
        <v>1629</v>
      </c>
      <c r="U753" s="4">
        <v>691</v>
      </c>
      <c r="V753" s="4">
        <v>478</v>
      </c>
      <c r="W753" s="4">
        <v>1179</v>
      </c>
      <c r="X753" s="4">
        <v>1439</v>
      </c>
      <c r="Y753" s="4">
        <v>832</v>
      </c>
      <c r="Z753" s="4">
        <v>718</v>
      </c>
      <c r="AA753" s="4">
        <v>411</v>
      </c>
      <c r="AB753" s="4">
        <v>810</v>
      </c>
      <c r="AC753" s="4">
        <v>2770</v>
      </c>
      <c r="AD753" s="4">
        <v>186</v>
      </c>
      <c r="AE753" s="4">
        <v>365</v>
      </c>
      <c r="AF753" s="4">
        <v>112</v>
      </c>
      <c r="AG753" s="4">
        <v>1242</v>
      </c>
      <c r="AH753" s="4">
        <v>1615</v>
      </c>
      <c r="AI753" s="4">
        <v>813</v>
      </c>
      <c r="AJ753" s="4">
        <v>1238</v>
      </c>
      <c r="AK753" s="4">
        <v>2393</v>
      </c>
      <c r="AL753" s="4">
        <v>997</v>
      </c>
      <c r="AM753" s="4">
        <v>236</v>
      </c>
      <c r="AN753" s="4">
        <v>27</v>
      </c>
      <c r="AO753" s="4">
        <v>2173</v>
      </c>
      <c r="AP753" s="4">
        <v>56</v>
      </c>
      <c r="AQ753" s="4">
        <v>1910</v>
      </c>
      <c r="AR753" s="4">
        <v>1578</v>
      </c>
      <c r="AS753" s="4">
        <v>230</v>
      </c>
      <c r="AT753" s="4">
        <v>3340</v>
      </c>
      <c r="AU753" s="4">
        <v>1158</v>
      </c>
      <c r="AV753" s="4">
        <v>2157</v>
      </c>
      <c r="AW753" s="4">
        <v>1723</v>
      </c>
      <c r="AX753" s="4">
        <v>570</v>
      </c>
      <c r="AY753" s="4">
        <v>933</v>
      </c>
    </row>
    <row r="754" spans="1:51">
      <c r="A754" s="3"/>
    </row>
    <row r="755" spans="1:51">
      <c r="A755" s="3" t="s">
        <v>264</v>
      </c>
      <c r="B755" t="s">
        <v>244</v>
      </c>
      <c r="C755" s="4">
        <v>721</v>
      </c>
      <c r="D755" s="4">
        <v>295</v>
      </c>
      <c r="E755" s="4">
        <v>119</v>
      </c>
      <c r="F755" s="4">
        <v>248</v>
      </c>
      <c r="G755" s="4">
        <v>59</v>
      </c>
      <c r="H755" s="4">
        <v>318</v>
      </c>
      <c r="I755" s="4">
        <v>218</v>
      </c>
      <c r="J755" s="4">
        <v>162</v>
      </c>
      <c r="K755" s="4">
        <v>351</v>
      </c>
      <c r="L755" s="4">
        <v>26</v>
      </c>
      <c r="M755" s="4">
        <v>11</v>
      </c>
      <c r="N755" s="4">
        <v>28</v>
      </c>
      <c r="O755" s="4">
        <v>59</v>
      </c>
      <c r="P755" s="4">
        <v>477</v>
      </c>
      <c r="Q755" s="4">
        <v>137</v>
      </c>
      <c r="R755" s="4">
        <v>429</v>
      </c>
      <c r="S755" s="4">
        <v>241</v>
      </c>
      <c r="T755" s="4">
        <v>282</v>
      </c>
      <c r="U755" s="4">
        <v>286</v>
      </c>
      <c r="V755" s="4">
        <v>125</v>
      </c>
      <c r="W755" s="4">
        <v>159</v>
      </c>
      <c r="X755" s="4">
        <v>150</v>
      </c>
      <c r="Y755" s="4">
        <v>157</v>
      </c>
      <c r="Z755" s="4">
        <v>122</v>
      </c>
      <c r="AA755" s="4">
        <v>72</v>
      </c>
      <c r="AB755" s="4">
        <v>132</v>
      </c>
      <c r="AC755" s="4">
        <v>483</v>
      </c>
      <c r="AD755" s="4">
        <v>23</v>
      </c>
      <c r="AE755" s="4">
        <v>89</v>
      </c>
      <c r="AF755" s="4">
        <v>21</v>
      </c>
      <c r="AG755" s="4">
        <v>362</v>
      </c>
      <c r="AH755" s="4">
        <v>265</v>
      </c>
      <c r="AI755" s="4">
        <v>85</v>
      </c>
      <c r="AJ755" s="4">
        <v>200</v>
      </c>
      <c r="AK755" s="4">
        <v>507</v>
      </c>
      <c r="AL755" s="4">
        <v>193</v>
      </c>
      <c r="AM755" s="4">
        <v>98</v>
      </c>
      <c r="AN755" s="4">
        <v>11</v>
      </c>
      <c r="AO755" s="4">
        <v>375</v>
      </c>
      <c r="AP755" s="4">
        <v>11</v>
      </c>
      <c r="AQ755" s="4">
        <v>322</v>
      </c>
      <c r="AR755" s="4">
        <v>367</v>
      </c>
      <c r="AS755" s="4">
        <v>48</v>
      </c>
      <c r="AT755" s="4">
        <v>644</v>
      </c>
      <c r="AU755" s="4">
        <v>120</v>
      </c>
      <c r="AV755" s="4">
        <v>416</v>
      </c>
      <c r="AW755" s="4">
        <v>327</v>
      </c>
      <c r="AX755" s="4">
        <v>122</v>
      </c>
      <c r="AY755" s="4">
        <v>149</v>
      </c>
    </row>
    <row r="756" spans="1:51">
      <c r="A756" s="3"/>
      <c r="C756" s="11">
        <v>0.19</v>
      </c>
      <c r="D756" s="11">
        <v>0.13</v>
      </c>
      <c r="E756" s="11">
        <v>0.15</v>
      </c>
      <c r="F756" s="11">
        <v>0.42</v>
      </c>
      <c r="G756" s="11">
        <v>0.4</v>
      </c>
      <c r="H756" s="11">
        <v>0.2</v>
      </c>
      <c r="I756" s="11">
        <v>0.12</v>
      </c>
      <c r="J756" s="11">
        <v>0.12</v>
      </c>
      <c r="K756" s="11">
        <v>0.18</v>
      </c>
      <c r="L756" s="11">
        <v>0.08</v>
      </c>
      <c r="M756" s="11">
        <v>0.12</v>
      </c>
      <c r="N756" s="11">
        <v>0.16</v>
      </c>
      <c r="O756" s="11">
        <v>0.08</v>
      </c>
      <c r="P756" s="11">
        <v>0.19</v>
      </c>
      <c r="Q756" s="11">
        <v>0.11</v>
      </c>
      <c r="R756" s="11">
        <v>0.19</v>
      </c>
      <c r="S756" s="11">
        <v>0.15</v>
      </c>
      <c r="T756" s="11">
        <v>0.17</v>
      </c>
      <c r="U756" s="11">
        <v>0.41</v>
      </c>
      <c r="V756" s="11">
        <v>0.26</v>
      </c>
      <c r="W756" s="11">
        <v>0.13</v>
      </c>
      <c r="X756" s="11">
        <v>0.1</v>
      </c>
      <c r="Y756" s="11">
        <v>0.19</v>
      </c>
      <c r="Z756" s="11">
        <v>0.17</v>
      </c>
      <c r="AA756" s="11">
        <v>0.18</v>
      </c>
      <c r="AB756" s="11">
        <v>0.16</v>
      </c>
      <c r="AC756" s="11">
        <v>0.17</v>
      </c>
      <c r="AD756" s="11">
        <v>0.12</v>
      </c>
      <c r="AE756" s="11">
        <v>0.24</v>
      </c>
      <c r="AF756" s="11">
        <v>0.19</v>
      </c>
      <c r="AG756" s="11">
        <v>0.28999999999999998</v>
      </c>
      <c r="AH756" s="11">
        <v>0.16</v>
      </c>
      <c r="AI756" s="11">
        <v>0.1</v>
      </c>
      <c r="AJ756" s="11">
        <v>0.16</v>
      </c>
      <c r="AK756" s="11">
        <v>0.21</v>
      </c>
      <c r="AL756" s="11">
        <v>0.19</v>
      </c>
      <c r="AM756" s="11">
        <v>0.42</v>
      </c>
      <c r="AN756" s="11">
        <v>0.41</v>
      </c>
      <c r="AO756" s="11">
        <v>0.17</v>
      </c>
      <c r="AP756" s="11">
        <v>0.2</v>
      </c>
      <c r="AQ756" s="11">
        <v>0.17</v>
      </c>
      <c r="AR756" s="11">
        <v>0.23</v>
      </c>
      <c r="AS756" s="11">
        <v>0.21</v>
      </c>
      <c r="AT756" s="11">
        <v>0.19</v>
      </c>
      <c r="AU756" s="11">
        <v>0.1</v>
      </c>
      <c r="AV756" s="11">
        <v>0.19</v>
      </c>
      <c r="AW756" s="11">
        <v>0.19</v>
      </c>
      <c r="AX756" s="11">
        <v>0.21</v>
      </c>
      <c r="AY756" s="11">
        <v>0.16</v>
      </c>
    </row>
    <row r="757" spans="1:51">
      <c r="A757" s="3"/>
      <c r="B757" t="s">
        <v>245</v>
      </c>
      <c r="C757" s="4">
        <v>2319</v>
      </c>
      <c r="D757" s="4">
        <v>1434</v>
      </c>
      <c r="E757" s="4">
        <v>514</v>
      </c>
      <c r="F757" s="4">
        <v>296</v>
      </c>
      <c r="G757" s="4">
        <v>76</v>
      </c>
      <c r="H757" s="4">
        <v>901</v>
      </c>
      <c r="I757" s="4">
        <v>1161</v>
      </c>
      <c r="J757" s="4">
        <v>789</v>
      </c>
      <c r="K757" s="4">
        <v>1192</v>
      </c>
      <c r="L757" s="4">
        <v>223</v>
      </c>
      <c r="M757" s="4">
        <v>53</v>
      </c>
      <c r="N757" s="4">
        <v>108</v>
      </c>
      <c r="O757" s="4">
        <v>486</v>
      </c>
      <c r="P757" s="4">
        <v>1576</v>
      </c>
      <c r="Q757" s="4">
        <v>763</v>
      </c>
      <c r="R757" s="4">
        <v>1375</v>
      </c>
      <c r="S757" s="4">
        <v>1024</v>
      </c>
      <c r="T757" s="4">
        <v>1009</v>
      </c>
      <c r="U757" s="4">
        <v>359</v>
      </c>
      <c r="V757" s="4">
        <v>294</v>
      </c>
      <c r="W757" s="4">
        <v>743</v>
      </c>
      <c r="X757" s="4">
        <v>913</v>
      </c>
      <c r="Y757" s="4">
        <v>521</v>
      </c>
      <c r="Z757" s="4">
        <v>469</v>
      </c>
      <c r="AA757" s="4">
        <v>241</v>
      </c>
      <c r="AB757" s="4">
        <v>495</v>
      </c>
      <c r="AC757" s="4">
        <v>1725</v>
      </c>
      <c r="AD757" s="4">
        <v>130</v>
      </c>
      <c r="AE757" s="4">
        <v>222</v>
      </c>
      <c r="AF757" s="4">
        <v>74</v>
      </c>
      <c r="AG757" s="4">
        <v>719</v>
      </c>
      <c r="AH757" s="4">
        <v>1028</v>
      </c>
      <c r="AI757" s="4">
        <v>517</v>
      </c>
      <c r="AJ757" s="4">
        <v>711</v>
      </c>
      <c r="AK757" s="4">
        <v>1533</v>
      </c>
      <c r="AL757" s="4">
        <v>602</v>
      </c>
      <c r="AM757" s="4">
        <v>121</v>
      </c>
      <c r="AN757" s="4">
        <v>13</v>
      </c>
      <c r="AO757" s="4">
        <v>1400</v>
      </c>
      <c r="AP757" s="4">
        <v>33</v>
      </c>
      <c r="AQ757" s="4">
        <v>1238</v>
      </c>
      <c r="AR757" s="4">
        <v>931</v>
      </c>
      <c r="AS757" s="4">
        <v>128</v>
      </c>
      <c r="AT757" s="4">
        <v>2073</v>
      </c>
      <c r="AU757" s="4">
        <v>709</v>
      </c>
      <c r="AV757" s="4">
        <v>1353</v>
      </c>
      <c r="AW757" s="4">
        <v>1068</v>
      </c>
      <c r="AX757" s="4">
        <v>347</v>
      </c>
      <c r="AY757" s="4">
        <v>605</v>
      </c>
    </row>
    <row r="758" spans="1:51">
      <c r="A758" s="3"/>
      <c r="C758" s="11">
        <v>0.61</v>
      </c>
      <c r="D758" s="11">
        <v>0.64</v>
      </c>
      <c r="E758" s="11">
        <v>0.64</v>
      </c>
      <c r="F758" s="11">
        <v>0.5</v>
      </c>
      <c r="G758" s="11">
        <v>0.51</v>
      </c>
      <c r="H758" s="11">
        <v>0.57999999999999996</v>
      </c>
      <c r="I758" s="11">
        <v>0.66</v>
      </c>
      <c r="J758" s="11">
        <v>0.6</v>
      </c>
      <c r="K758" s="11">
        <v>0.62</v>
      </c>
      <c r="L758" s="11">
        <v>0.7</v>
      </c>
      <c r="M758" s="11">
        <v>0.63</v>
      </c>
      <c r="N758" s="11">
        <v>0.61</v>
      </c>
      <c r="O758" s="11">
        <v>0.63</v>
      </c>
      <c r="P758" s="11">
        <v>0.62</v>
      </c>
      <c r="Q758" s="11">
        <v>0.63</v>
      </c>
      <c r="R758" s="11">
        <v>0.61</v>
      </c>
      <c r="S758" s="11">
        <v>0.63</v>
      </c>
      <c r="T758" s="11">
        <v>0.62</v>
      </c>
      <c r="U758" s="11">
        <v>0.52</v>
      </c>
      <c r="V758" s="11">
        <v>0.62</v>
      </c>
      <c r="W758" s="11">
        <v>0.63</v>
      </c>
      <c r="X758" s="11">
        <v>0.63</v>
      </c>
      <c r="Y758" s="11">
        <v>0.63</v>
      </c>
      <c r="Z758" s="11">
        <v>0.65</v>
      </c>
      <c r="AA758" s="11">
        <v>0.59</v>
      </c>
      <c r="AB758" s="11">
        <v>0.61</v>
      </c>
      <c r="AC758" s="11">
        <v>0.62</v>
      </c>
      <c r="AD758" s="11">
        <v>0.7</v>
      </c>
      <c r="AE758" s="11">
        <v>0.61</v>
      </c>
      <c r="AF758" s="11">
        <v>0.66</v>
      </c>
      <c r="AG758" s="11">
        <v>0.57999999999999996</v>
      </c>
      <c r="AH758" s="11">
        <v>0.64</v>
      </c>
      <c r="AI758" s="11">
        <v>0.64</v>
      </c>
      <c r="AJ758" s="11">
        <v>0.56999999999999995</v>
      </c>
      <c r="AK758" s="11">
        <v>0.64</v>
      </c>
      <c r="AL758" s="11">
        <v>0.6</v>
      </c>
      <c r="AM758" s="11">
        <v>0.51</v>
      </c>
      <c r="AN758" s="11">
        <v>0.48</v>
      </c>
      <c r="AO758" s="11">
        <v>0.64</v>
      </c>
      <c r="AP758" s="11">
        <v>0.6</v>
      </c>
      <c r="AQ758" s="11">
        <v>0.65</v>
      </c>
      <c r="AR758" s="11">
        <v>0.59</v>
      </c>
      <c r="AS758" s="11">
        <v>0.56000000000000005</v>
      </c>
      <c r="AT758" s="11">
        <v>0.62</v>
      </c>
      <c r="AU758" s="11">
        <v>0.61</v>
      </c>
      <c r="AV758" s="11">
        <v>0.63</v>
      </c>
      <c r="AW758" s="11">
        <v>0.62</v>
      </c>
      <c r="AX758" s="11">
        <v>0.61</v>
      </c>
      <c r="AY758" s="11">
        <v>0.65</v>
      </c>
    </row>
    <row r="759" spans="1:51">
      <c r="A759" s="3"/>
      <c r="B759" t="s">
        <v>247</v>
      </c>
      <c r="C759" s="4">
        <v>359</v>
      </c>
      <c r="D759" s="4">
        <v>248</v>
      </c>
      <c r="E759" s="4">
        <v>90</v>
      </c>
      <c r="F759" s="4">
        <v>16</v>
      </c>
      <c r="G759" s="4">
        <v>4</v>
      </c>
      <c r="H759" s="4">
        <v>166</v>
      </c>
      <c r="I759" s="4">
        <v>170</v>
      </c>
      <c r="J759" s="4">
        <v>172</v>
      </c>
      <c r="K759" s="4">
        <v>174</v>
      </c>
      <c r="L759" s="4">
        <v>35</v>
      </c>
      <c r="M759" s="4">
        <v>10</v>
      </c>
      <c r="N759" s="4">
        <v>26</v>
      </c>
      <c r="O759" s="4">
        <v>95</v>
      </c>
      <c r="P759" s="4">
        <v>242</v>
      </c>
      <c r="Q759" s="4">
        <v>153</v>
      </c>
      <c r="R759" s="4">
        <v>200</v>
      </c>
      <c r="S759" s="4">
        <v>172</v>
      </c>
      <c r="T759" s="4">
        <v>161</v>
      </c>
      <c r="U759" s="4">
        <v>15</v>
      </c>
      <c r="V759" s="4">
        <v>26</v>
      </c>
      <c r="W759" s="4">
        <v>114</v>
      </c>
      <c r="X759" s="4">
        <v>203</v>
      </c>
      <c r="Y759" s="4">
        <v>63</v>
      </c>
      <c r="Z759" s="4">
        <v>70</v>
      </c>
      <c r="AA759" s="4">
        <v>41</v>
      </c>
      <c r="AB759" s="4">
        <v>87</v>
      </c>
      <c r="AC759" s="4">
        <v>260</v>
      </c>
      <c r="AD759" s="4">
        <v>21</v>
      </c>
      <c r="AE759" s="4">
        <v>28</v>
      </c>
      <c r="AF759" s="4">
        <v>8</v>
      </c>
      <c r="AG759" s="4">
        <v>63</v>
      </c>
      <c r="AH759" s="4">
        <v>155</v>
      </c>
      <c r="AI759" s="4">
        <v>112</v>
      </c>
      <c r="AJ759" s="4">
        <v>162</v>
      </c>
      <c r="AK759" s="4">
        <v>158</v>
      </c>
      <c r="AL759" s="4">
        <v>79</v>
      </c>
      <c r="AM759" s="4">
        <v>3</v>
      </c>
      <c r="AN759" s="4">
        <v>2</v>
      </c>
      <c r="AO759" s="4">
        <v>216</v>
      </c>
      <c r="AP759" s="4">
        <v>5</v>
      </c>
      <c r="AQ759" s="4">
        <v>190</v>
      </c>
      <c r="AR759" s="4">
        <v>114</v>
      </c>
      <c r="AS759" s="4">
        <v>28</v>
      </c>
      <c r="AT759" s="4">
        <v>291</v>
      </c>
      <c r="AU759" s="4">
        <v>148</v>
      </c>
      <c r="AV759" s="4">
        <v>189</v>
      </c>
      <c r="AW759" s="4">
        <v>164</v>
      </c>
      <c r="AX759" s="4">
        <v>42</v>
      </c>
      <c r="AY759" s="4">
        <v>84</v>
      </c>
    </row>
    <row r="760" spans="1:51">
      <c r="A760" s="3"/>
      <c r="C760" s="11">
        <v>0.09</v>
      </c>
      <c r="D760" s="11">
        <v>0.11</v>
      </c>
      <c r="E760" s="11">
        <v>0.11</v>
      </c>
      <c r="F760" s="11">
        <v>0.03</v>
      </c>
      <c r="G760" s="11">
        <v>0.03</v>
      </c>
      <c r="H760" s="11">
        <v>0.11</v>
      </c>
      <c r="I760" s="11">
        <v>0.1</v>
      </c>
      <c r="J760" s="11">
        <v>0.13</v>
      </c>
      <c r="K760" s="11">
        <v>0.09</v>
      </c>
      <c r="L760" s="11">
        <v>0.11</v>
      </c>
      <c r="M760" s="11">
        <v>0.11</v>
      </c>
      <c r="N760" s="11">
        <v>0.15</v>
      </c>
      <c r="O760" s="11">
        <v>0.12</v>
      </c>
      <c r="P760" s="11">
        <v>0.1</v>
      </c>
      <c r="Q760" s="11">
        <v>0.13</v>
      </c>
      <c r="R760" s="11">
        <v>0.09</v>
      </c>
      <c r="S760" s="11">
        <v>0.11</v>
      </c>
      <c r="T760" s="11">
        <v>0.1</v>
      </c>
      <c r="U760" s="11">
        <v>0.02</v>
      </c>
      <c r="V760" s="11">
        <v>0.06</v>
      </c>
      <c r="W760" s="11">
        <v>0.1</v>
      </c>
      <c r="X760" s="11">
        <v>0.14000000000000001</v>
      </c>
      <c r="Y760" s="11">
        <v>0.08</v>
      </c>
      <c r="Z760" s="11">
        <v>0.1</v>
      </c>
      <c r="AA760" s="11">
        <v>0.1</v>
      </c>
      <c r="AB760" s="11">
        <v>0.11</v>
      </c>
      <c r="AC760" s="11">
        <v>0.09</v>
      </c>
      <c r="AD760" s="11">
        <v>0.11</v>
      </c>
      <c r="AE760" s="11">
        <v>0.08</v>
      </c>
      <c r="AF760" s="11">
        <v>7.0000000000000007E-2</v>
      </c>
      <c r="AG760" s="11">
        <v>0.05</v>
      </c>
      <c r="AH760" s="11">
        <v>0.1</v>
      </c>
      <c r="AI760" s="11">
        <v>0.14000000000000001</v>
      </c>
      <c r="AJ760" s="11">
        <v>0.13</v>
      </c>
      <c r="AK760" s="11">
        <v>7.0000000000000007E-2</v>
      </c>
      <c r="AL760" s="11">
        <v>0.08</v>
      </c>
      <c r="AM760" s="11">
        <v>0.01</v>
      </c>
      <c r="AN760" s="11">
        <v>7.0000000000000007E-2</v>
      </c>
      <c r="AO760" s="11">
        <v>0.1</v>
      </c>
      <c r="AP760" s="11">
        <v>0.09</v>
      </c>
      <c r="AQ760" s="11">
        <v>0.1</v>
      </c>
      <c r="AR760" s="11">
        <v>7.0000000000000007E-2</v>
      </c>
      <c r="AS760" s="11">
        <v>0.12</v>
      </c>
      <c r="AT760" s="11">
        <v>0.09</v>
      </c>
      <c r="AU760" s="11">
        <v>0.13</v>
      </c>
      <c r="AV760" s="11">
        <v>0.09</v>
      </c>
      <c r="AW760" s="11">
        <v>0.1</v>
      </c>
      <c r="AX760" s="11">
        <v>7.0000000000000007E-2</v>
      </c>
      <c r="AY760" s="11">
        <v>0.09</v>
      </c>
    </row>
    <row r="761" spans="1:51">
      <c r="A761" s="3"/>
      <c r="B761" t="s">
        <v>248</v>
      </c>
      <c r="C761" s="4">
        <v>187</v>
      </c>
      <c r="D761" s="4">
        <v>142</v>
      </c>
      <c r="E761" s="4">
        <v>37</v>
      </c>
      <c r="F761" s="4">
        <v>6</v>
      </c>
      <c r="G761" s="4">
        <v>2</v>
      </c>
      <c r="H761" s="4">
        <v>87</v>
      </c>
      <c r="I761" s="4">
        <v>92</v>
      </c>
      <c r="J761" s="4">
        <v>95</v>
      </c>
      <c r="K761" s="4">
        <v>105</v>
      </c>
      <c r="L761" s="4">
        <v>15</v>
      </c>
      <c r="M761" s="4">
        <v>8</v>
      </c>
      <c r="N761" s="4">
        <v>11</v>
      </c>
      <c r="O761" s="4">
        <v>76</v>
      </c>
      <c r="P761" s="4">
        <v>103</v>
      </c>
      <c r="Q761" s="4">
        <v>80</v>
      </c>
      <c r="R761" s="4">
        <v>105</v>
      </c>
      <c r="S761" s="4">
        <v>94</v>
      </c>
      <c r="T761" s="4">
        <v>84</v>
      </c>
      <c r="U761" s="4">
        <v>5</v>
      </c>
      <c r="V761" s="4">
        <v>15</v>
      </c>
      <c r="W761" s="4">
        <v>93</v>
      </c>
      <c r="X761" s="4">
        <v>74</v>
      </c>
      <c r="Y761" s="4">
        <v>40</v>
      </c>
      <c r="Z761" s="4">
        <v>29</v>
      </c>
      <c r="AA761" s="4">
        <v>28</v>
      </c>
      <c r="AB761" s="4">
        <v>45</v>
      </c>
      <c r="AC761" s="4">
        <v>141</v>
      </c>
      <c r="AD761" s="4">
        <v>5</v>
      </c>
      <c r="AE761" s="4">
        <v>10</v>
      </c>
      <c r="AF761" s="4" t="s">
        <v>14</v>
      </c>
      <c r="AG761" s="4">
        <v>44</v>
      </c>
      <c r="AH761" s="4">
        <v>78</v>
      </c>
      <c r="AI761" s="4">
        <v>44</v>
      </c>
      <c r="AJ761" s="4">
        <v>92</v>
      </c>
      <c r="AK761" s="4">
        <v>67</v>
      </c>
      <c r="AL761" s="4">
        <v>63</v>
      </c>
      <c r="AM761" s="4">
        <v>3</v>
      </c>
      <c r="AN761" s="4">
        <v>1</v>
      </c>
      <c r="AO761" s="4">
        <v>75</v>
      </c>
      <c r="AP761" s="4">
        <v>1</v>
      </c>
      <c r="AQ761" s="4">
        <v>68</v>
      </c>
      <c r="AR761" s="4">
        <v>75</v>
      </c>
      <c r="AS761" s="4">
        <v>18</v>
      </c>
      <c r="AT761" s="4">
        <v>141</v>
      </c>
      <c r="AU761" s="4">
        <v>99</v>
      </c>
      <c r="AV761" s="4">
        <v>79</v>
      </c>
      <c r="AW761" s="4">
        <v>76</v>
      </c>
      <c r="AX761" s="4">
        <v>24</v>
      </c>
      <c r="AY761" s="4">
        <v>43</v>
      </c>
    </row>
    <row r="762" spans="1:51">
      <c r="A762" s="3"/>
      <c r="C762" s="11">
        <v>0.05</v>
      </c>
      <c r="D762" s="11">
        <v>0.06</v>
      </c>
      <c r="E762" s="11">
        <v>0.05</v>
      </c>
      <c r="F762" s="11">
        <v>0.01</v>
      </c>
      <c r="G762" s="11">
        <v>0.01</v>
      </c>
      <c r="H762" s="11">
        <v>0.06</v>
      </c>
      <c r="I762" s="11">
        <v>0.05</v>
      </c>
      <c r="J762" s="11">
        <v>7.0000000000000007E-2</v>
      </c>
      <c r="K762" s="11">
        <v>0.05</v>
      </c>
      <c r="L762" s="11">
        <v>0.05</v>
      </c>
      <c r="M762" s="11">
        <v>0.09</v>
      </c>
      <c r="N762" s="11">
        <v>0.06</v>
      </c>
      <c r="O762" s="11">
        <v>0.1</v>
      </c>
      <c r="P762" s="11">
        <v>0.04</v>
      </c>
      <c r="Q762" s="11">
        <v>7.0000000000000007E-2</v>
      </c>
      <c r="R762" s="11">
        <v>0.05</v>
      </c>
      <c r="S762" s="11">
        <v>0.06</v>
      </c>
      <c r="T762" s="11">
        <v>0.05</v>
      </c>
      <c r="U762" s="11">
        <v>0.01</v>
      </c>
      <c r="V762" s="11">
        <v>0.03</v>
      </c>
      <c r="W762" s="11">
        <v>0.08</v>
      </c>
      <c r="X762" s="11">
        <v>0.05</v>
      </c>
      <c r="Y762" s="11">
        <v>0.05</v>
      </c>
      <c r="Z762" s="11">
        <v>0.04</v>
      </c>
      <c r="AA762" s="11">
        <v>7.0000000000000007E-2</v>
      </c>
      <c r="AB762" s="11">
        <v>0.06</v>
      </c>
      <c r="AC762" s="11">
        <v>0.05</v>
      </c>
      <c r="AD762" s="11">
        <v>0.03</v>
      </c>
      <c r="AE762" s="11">
        <v>0.03</v>
      </c>
      <c r="AF762" s="4" t="s">
        <v>14</v>
      </c>
      <c r="AG762" s="11">
        <v>0.04</v>
      </c>
      <c r="AH762" s="11">
        <v>0.05</v>
      </c>
      <c r="AI762" s="11">
        <v>0.05</v>
      </c>
      <c r="AJ762" s="11">
        <v>7.0000000000000007E-2</v>
      </c>
      <c r="AK762" s="11">
        <v>0.03</v>
      </c>
      <c r="AL762" s="11">
        <v>0.06</v>
      </c>
      <c r="AM762" s="11">
        <v>0.01</v>
      </c>
      <c r="AN762" s="11">
        <v>0.04</v>
      </c>
      <c r="AO762" s="11">
        <v>0.03</v>
      </c>
      <c r="AP762" s="11">
        <v>0.01</v>
      </c>
      <c r="AQ762" s="11">
        <v>0.04</v>
      </c>
      <c r="AR762" s="11">
        <v>0.05</v>
      </c>
      <c r="AS762" s="11">
        <v>0.08</v>
      </c>
      <c r="AT762" s="11">
        <v>0.04</v>
      </c>
      <c r="AU762" s="11">
        <v>0.09</v>
      </c>
      <c r="AV762" s="11">
        <v>0.04</v>
      </c>
      <c r="AW762" s="11">
        <v>0.04</v>
      </c>
      <c r="AX762" s="11">
        <v>0.04</v>
      </c>
      <c r="AY762" s="11">
        <v>0.05</v>
      </c>
    </row>
    <row r="763" spans="1:51">
      <c r="A763" s="3"/>
      <c r="B763" t="s">
        <v>131</v>
      </c>
      <c r="C763" s="4">
        <v>212</v>
      </c>
      <c r="D763" s="4">
        <v>135</v>
      </c>
      <c r="E763" s="4">
        <v>48</v>
      </c>
      <c r="F763" s="4">
        <v>21</v>
      </c>
      <c r="G763" s="4">
        <v>8</v>
      </c>
      <c r="H763" s="4">
        <v>85</v>
      </c>
      <c r="I763" s="4">
        <v>116</v>
      </c>
      <c r="J763" s="4">
        <v>99</v>
      </c>
      <c r="K763" s="4">
        <v>98</v>
      </c>
      <c r="L763" s="4">
        <v>22</v>
      </c>
      <c r="M763" s="4">
        <v>4</v>
      </c>
      <c r="N763" s="4">
        <v>5</v>
      </c>
      <c r="O763" s="4">
        <v>59</v>
      </c>
      <c r="P763" s="4">
        <v>143</v>
      </c>
      <c r="Q763" s="4">
        <v>76</v>
      </c>
      <c r="R763" s="4">
        <v>132</v>
      </c>
      <c r="S763" s="4">
        <v>103</v>
      </c>
      <c r="T763" s="4">
        <v>92</v>
      </c>
      <c r="U763" s="4">
        <v>25</v>
      </c>
      <c r="V763" s="4">
        <v>18</v>
      </c>
      <c r="W763" s="4">
        <v>70</v>
      </c>
      <c r="X763" s="4">
        <v>99</v>
      </c>
      <c r="Y763" s="4">
        <v>52</v>
      </c>
      <c r="Z763" s="4">
        <v>29</v>
      </c>
      <c r="AA763" s="4">
        <v>29</v>
      </c>
      <c r="AB763" s="4">
        <v>51</v>
      </c>
      <c r="AC763" s="4">
        <v>161</v>
      </c>
      <c r="AD763" s="4">
        <v>7</v>
      </c>
      <c r="AE763" s="4">
        <v>16</v>
      </c>
      <c r="AF763" s="4">
        <v>9</v>
      </c>
      <c r="AG763" s="4">
        <v>54</v>
      </c>
      <c r="AH763" s="4">
        <v>89</v>
      </c>
      <c r="AI763" s="4">
        <v>55</v>
      </c>
      <c r="AJ763" s="4">
        <v>74</v>
      </c>
      <c r="AK763" s="4">
        <v>127</v>
      </c>
      <c r="AL763" s="4">
        <v>59</v>
      </c>
      <c r="AM763" s="4">
        <v>11</v>
      </c>
      <c r="AN763" s="4" t="s">
        <v>14</v>
      </c>
      <c r="AO763" s="4">
        <v>108</v>
      </c>
      <c r="AP763" s="4">
        <v>6</v>
      </c>
      <c r="AQ763" s="4">
        <v>92</v>
      </c>
      <c r="AR763" s="4">
        <v>92</v>
      </c>
      <c r="AS763" s="4">
        <v>8</v>
      </c>
      <c r="AT763" s="4">
        <v>191</v>
      </c>
      <c r="AU763" s="4">
        <v>82</v>
      </c>
      <c r="AV763" s="4">
        <v>119</v>
      </c>
      <c r="AW763" s="4">
        <v>87</v>
      </c>
      <c r="AX763" s="4">
        <v>35</v>
      </c>
      <c r="AY763" s="4">
        <v>52</v>
      </c>
    </row>
    <row r="764" spans="1:51">
      <c r="A764" s="3"/>
      <c r="C764" s="11">
        <v>0.06</v>
      </c>
      <c r="D764" s="11">
        <v>0.06</v>
      </c>
      <c r="E764" s="11">
        <v>0.06</v>
      </c>
      <c r="F764" s="11">
        <v>0.04</v>
      </c>
      <c r="G764" s="11">
        <v>0.05</v>
      </c>
      <c r="H764" s="11">
        <v>0.05</v>
      </c>
      <c r="I764" s="11">
        <v>7.0000000000000007E-2</v>
      </c>
      <c r="J764" s="11">
        <v>0.08</v>
      </c>
      <c r="K764" s="11">
        <v>0.05</v>
      </c>
      <c r="L764" s="11">
        <v>7.0000000000000007E-2</v>
      </c>
      <c r="M764" s="11">
        <v>0.05</v>
      </c>
      <c r="N764" s="11">
        <v>0.03</v>
      </c>
      <c r="O764" s="11">
        <v>0.08</v>
      </c>
      <c r="P764" s="11">
        <v>0.06</v>
      </c>
      <c r="Q764" s="11">
        <v>0.06</v>
      </c>
      <c r="R764" s="11">
        <v>0.06</v>
      </c>
      <c r="S764" s="11">
        <v>0.06</v>
      </c>
      <c r="T764" s="11">
        <v>0.06</v>
      </c>
      <c r="U764" s="11">
        <v>0.04</v>
      </c>
      <c r="V764" s="11">
        <v>0.04</v>
      </c>
      <c r="W764" s="11">
        <v>0.06</v>
      </c>
      <c r="X764" s="11">
        <v>7.0000000000000007E-2</v>
      </c>
      <c r="Y764" s="11">
        <v>0.06</v>
      </c>
      <c r="Z764" s="11">
        <v>0.04</v>
      </c>
      <c r="AA764" s="11">
        <v>7.0000000000000007E-2</v>
      </c>
      <c r="AB764" s="11">
        <v>0.06</v>
      </c>
      <c r="AC764" s="11">
        <v>0.06</v>
      </c>
      <c r="AD764" s="11">
        <v>0.04</v>
      </c>
      <c r="AE764" s="11">
        <v>0.04</v>
      </c>
      <c r="AF764" s="11">
        <v>0.08</v>
      </c>
      <c r="AG764" s="11">
        <v>0.04</v>
      </c>
      <c r="AH764" s="11">
        <v>0.06</v>
      </c>
      <c r="AI764" s="11">
        <v>7.0000000000000007E-2</v>
      </c>
      <c r="AJ764" s="11">
        <v>0.06</v>
      </c>
      <c r="AK764" s="11">
        <v>0.05</v>
      </c>
      <c r="AL764" s="11">
        <v>0.06</v>
      </c>
      <c r="AM764" s="11">
        <v>0.05</v>
      </c>
      <c r="AN764" s="4" t="s">
        <v>14</v>
      </c>
      <c r="AO764" s="11">
        <v>0.05</v>
      </c>
      <c r="AP764" s="11">
        <v>0.1</v>
      </c>
      <c r="AQ764" s="11">
        <v>0.05</v>
      </c>
      <c r="AR764" s="11">
        <v>0.06</v>
      </c>
      <c r="AS764" s="11">
        <v>0.04</v>
      </c>
      <c r="AT764" s="11">
        <v>0.06</v>
      </c>
      <c r="AU764" s="11">
        <v>7.0000000000000007E-2</v>
      </c>
      <c r="AV764" s="11">
        <v>0.06</v>
      </c>
      <c r="AW764" s="11">
        <v>0.05</v>
      </c>
      <c r="AX764" s="11">
        <v>0.06</v>
      </c>
      <c r="AY764" s="11">
        <v>0.06</v>
      </c>
    </row>
    <row r="765" spans="1:51">
      <c r="A765" s="3"/>
      <c r="B765" t="s">
        <v>249</v>
      </c>
      <c r="C765" s="4">
        <v>3041</v>
      </c>
      <c r="D765" s="4">
        <v>1729</v>
      </c>
      <c r="E765" s="4">
        <v>633</v>
      </c>
      <c r="F765" s="4">
        <v>544</v>
      </c>
      <c r="G765" s="4">
        <v>134</v>
      </c>
      <c r="H765" s="4">
        <v>1219</v>
      </c>
      <c r="I765" s="4">
        <v>1379</v>
      </c>
      <c r="J765" s="4">
        <v>952</v>
      </c>
      <c r="K765" s="4">
        <v>1543</v>
      </c>
      <c r="L765" s="4">
        <v>249</v>
      </c>
      <c r="M765" s="4">
        <v>64</v>
      </c>
      <c r="N765" s="4">
        <v>136</v>
      </c>
      <c r="O765" s="4">
        <v>545</v>
      </c>
      <c r="P765" s="4">
        <v>2053</v>
      </c>
      <c r="Q765" s="4">
        <v>900</v>
      </c>
      <c r="R765" s="4">
        <v>1804</v>
      </c>
      <c r="S765" s="4">
        <v>1265</v>
      </c>
      <c r="T765" s="4">
        <v>1291</v>
      </c>
      <c r="U765" s="4">
        <v>646</v>
      </c>
      <c r="V765" s="4">
        <v>420</v>
      </c>
      <c r="W765" s="4">
        <v>902</v>
      </c>
      <c r="X765" s="4">
        <v>1063</v>
      </c>
      <c r="Y765" s="4">
        <v>677</v>
      </c>
      <c r="Z765" s="4">
        <v>590</v>
      </c>
      <c r="AA765" s="4">
        <v>313</v>
      </c>
      <c r="AB765" s="4">
        <v>627</v>
      </c>
      <c r="AC765" s="4">
        <v>2208</v>
      </c>
      <c r="AD765" s="4">
        <v>153</v>
      </c>
      <c r="AE765" s="4">
        <v>311</v>
      </c>
      <c r="AF765" s="4">
        <v>96</v>
      </c>
      <c r="AG765" s="4">
        <v>1081</v>
      </c>
      <c r="AH765" s="4">
        <v>1293</v>
      </c>
      <c r="AI765" s="4">
        <v>602</v>
      </c>
      <c r="AJ765" s="4">
        <v>910</v>
      </c>
      <c r="AK765" s="4">
        <v>2040</v>
      </c>
      <c r="AL765" s="4">
        <v>796</v>
      </c>
      <c r="AM765" s="4">
        <v>219</v>
      </c>
      <c r="AN765" s="4">
        <v>24</v>
      </c>
      <c r="AO765" s="4">
        <v>1774</v>
      </c>
      <c r="AP765" s="4">
        <v>44</v>
      </c>
      <c r="AQ765" s="4">
        <v>1560</v>
      </c>
      <c r="AR765" s="4">
        <v>1298</v>
      </c>
      <c r="AS765" s="4">
        <v>176</v>
      </c>
      <c r="AT765" s="4">
        <v>2717</v>
      </c>
      <c r="AU765" s="4">
        <v>829</v>
      </c>
      <c r="AV765" s="4">
        <v>1769</v>
      </c>
      <c r="AW765" s="4">
        <v>1395</v>
      </c>
      <c r="AX765" s="4">
        <v>469</v>
      </c>
      <c r="AY765" s="4">
        <v>754</v>
      </c>
    </row>
    <row r="766" spans="1:51">
      <c r="A766" s="3"/>
      <c r="C766" s="11">
        <v>0.8</v>
      </c>
      <c r="D766" s="11">
        <v>0.77</v>
      </c>
      <c r="E766" s="11">
        <v>0.78</v>
      </c>
      <c r="F766" s="11">
        <v>0.93</v>
      </c>
      <c r="G766" s="11">
        <v>0.91</v>
      </c>
      <c r="H766" s="11">
        <v>0.78</v>
      </c>
      <c r="I766" s="11">
        <v>0.78</v>
      </c>
      <c r="J766" s="11">
        <v>0.72</v>
      </c>
      <c r="K766" s="11">
        <v>0.8</v>
      </c>
      <c r="L766" s="11">
        <v>0.78</v>
      </c>
      <c r="M766" s="11">
        <v>0.75</v>
      </c>
      <c r="N766" s="11">
        <v>0.76</v>
      </c>
      <c r="O766" s="11">
        <v>0.7</v>
      </c>
      <c r="P766" s="11">
        <v>0.81</v>
      </c>
      <c r="Q766" s="11">
        <v>0.74</v>
      </c>
      <c r="R766" s="11">
        <v>0.81</v>
      </c>
      <c r="S766" s="11">
        <v>0.77</v>
      </c>
      <c r="T766" s="11">
        <v>0.79</v>
      </c>
      <c r="U766" s="11">
        <v>0.93</v>
      </c>
      <c r="V766" s="11">
        <v>0.88</v>
      </c>
      <c r="W766" s="11">
        <v>0.76</v>
      </c>
      <c r="X766" s="11">
        <v>0.74</v>
      </c>
      <c r="Y766" s="11">
        <v>0.81</v>
      </c>
      <c r="Z766" s="11">
        <v>0.82</v>
      </c>
      <c r="AA766" s="11">
        <v>0.76</v>
      </c>
      <c r="AB766" s="11">
        <v>0.77</v>
      </c>
      <c r="AC766" s="11">
        <v>0.8</v>
      </c>
      <c r="AD766" s="11">
        <v>0.82</v>
      </c>
      <c r="AE766" s="11">
        <v>0.85</v>
      </c>
      <c r="AF766" s="11">
        <v>0.86</v>
      </c>
      <c r="AG766" s="11">
        <v>0.87</v>
      </c>
      <c r="AH766" s="11">
        <v>0.8</v>
      </c>
      <c r="AI766" s="11">
        <v>0.74</v>
      </c>
      <c r="AJ766" s="11">
        <v>0.74</v>
      </c>
      <c r="AK766" s="11">
        <v>0.85</v>
      </c>
      <c r="AL766" s="11">
        <v>0.8</v>
      </c>
      <c r="AM766" s="11">
        <v>0.93</v>
      </c>
      <c r="AN766" s="11">
        <v>0.89</v>
      </c>
      <c r="AO766" s="11">
        <v>0.82</v>
      </c>
      <c r="AP766" s="11">
        <v>0.8</v>
      </c>
      <c r="AQ766" s="11">
        <v>0.82</v>
      </c>
      <c r="AR766" s="11">
        <v>0.82</v>
      </c>
      <c r="AS766" s="11">
        <v>0.77</v>
      </c>
      <c r="AT766" s="11">
        <v>0.81</v>
      </c>
      <c r="AU766" s="11">
        <v>0.72</v>
      </c>
      <c r="AV766" s="11">
        <v>0.82</v>
      </c>
      <c r="AW766" s="11">
        <v>0.81</v>
      </c>
      <c r="AX766" s="11">
        <v>0.82</v>
      </c>
      <c r="AY766" s="11">
        <v>0.81</v>
      </c>
    </row>
    <row r="767" spans="1:51">
      <c r="A767" s="3"/>
      <c r="B767" t="s">
        <v>250</v>
      </c>
      <c r="C767" s="4">
        <v>546</v>
      </c>
      <c r="D767" s="4">
        <v>390</v>
      </c>
      <c r="E767" s="4">
        <v>127</v>
      </c>
      <c r="F767" s="4">
        <v>23</v>
      </c>
      <c r="G767" s="4">
        <v>6</v>
      </c>
      <c r="H767" s="4">
        <v>253</v>
      </c>
      <c r="I767" s="4">
        <v>262</v>
      </c>
      <c r="J767" s="4">
        <v>267</v>
      </c>
      <c r="K767" s="4">
        <v>279</v>
      </c>
      <c r="L767" s="4">
        <v>50</v>
      </c>
      <c r="M767" s="4">
        <v>17</v>
      </c>
      <c r="N767" s="4">
        <v>37</v>
      </c>
      <c r="O767" s="4">
        <v>170</v>
      </c>
      <c r="P767" s="4">
        <v>345</v>
      </c>
      <c r="Q767" s="4">
        <v>233</v>
      </c>
      <c r="R767" s="4">
        <v>305</v>
      </c>
      <c r="S767" s="4">
        <v>266</v>
      </c>
      <c r="T767" s="4">
        <v>246</v>
      </c>
      <c r="U767" s="4">
        <v>20</v>
      </c>
      <c r="V767" s="4">
        <v>41</v>
      </c>
      <c r="W767" s="4">
        <v>207</v>
      </c>
      <c r="X767" s="4">
        <v>277</v>
      </c>
      <c r="Y767" s="4">
        <v>103</v>
      </c>
      <c r="Z767" s="4">
        <v>99</v>
      </c>
      <c r="AA767" s="4">
        <v>68</v>
      </c>
      <c r="AB767" s="4">
        <v>131</v>
      </c>
      <c r="AC767" s="4">
        <v>401</v>
      </c>
      <c r="AD767" s="4">
        <v>26</v>
      </c>
      <c r="AE767" s="4">
        <v>38</v>
      </c>
      <c r="AF767" s="4">
        <v>8</v>
      </c>
      <c r="AG767" s="4">
        <v>107</v>
      </c>
      <c r="AH767" s="4">
        <v>232</v>
      </c>
      <c r="AI767" s="4">
        <v>156</v>
      </c>
      <c r="AJ767" s="4">
        <v>254</v>
      </c>
      <c r="AK767" s="4">
        <v>225</v>
      </c>
      <c r="AL767" s="4">
        <v>142</v>
      </c>
      <c r="AM767" s="4">
        <v>6</v>
      </c>
      <c r="AN767" s="4">
        <v>3</v>
      </c>
      <c r="AO767" s="4">
        <v>291</v>
      </c>
      <c r="AP767" s="4">
        <v>6</v>
      </c>
      <c r="AQ767" s="4">
        <v>258</v>
      </c>
      <c r="AR767" s="4">
        <v>189</v>
      </c>
      <c r="AS767" s="4">
        <v>46</v>
      </c>
      <c r="AT767" s="4">
        <v>431</v>
      </c>
      <c r="AU767" s="4">
        <v>247</v>
      </c>
      <c r="AV767" s="4">
        <v>268</v>
      </c>
      <c r="AW767" s="4">
        <v>241</v>
      </c>
      <c r="AX767" s="4">
        <v>66</v>
      </c>
      <c r="AY767" s="4">
        <v>127</v>
      </c>
    </row>
    <row r="768" spans="1:51">
      <c r="A768" s="3"/>
      <c r="C768" s="11">
        <v>0.14000000000000001</v>
      </c>
      <c r="D768" s="11">
        <v>0.17</v>
      </c>
      <c r="E768" s="11">
        <v>0.16</v>
      </c>
      <c r="F768" s="11">
        <v>0.04</v>
      </c>
      <c r="G768" s="11">
        <v>0.04</v>
      </c>
      <c r="H768" s="11">
        <v>0.16</v>
      </c>
      <c r="I768" s="11">
        <v>0.15</v>
      </c>
      <c r="J768" s="11">
        <v>0.2</v>
      </c>
      <c r="K768" s="11">
        <v>0.15</v>
      </c>
      <c r="L768" s="11">
        <v>0.16</v>
      </c>
      <c r="M768" s="11">
        <v>0.2</v>
      </c>
      <c r="N768" s="11">
        <v>0.21</v>
      </c>
      <c r="O768" s="11">
        <v>0.22</v>
      </c>
      <c r="P768" s="11">
        <v>0.14000000000000001</v>
      </c>
      <c r="Q768" s="11">
        <v>0.19</v>
      </c>
      <c r="R768" s="11">
        <v>0.14000000000000001</v>
      </c>
      <c r="S768" s="11">
        <v>0.16</v>
      </c>
      <c r="T768" s="11">
        <v>0.15</v>
      </c>
      <c r="U768" s="11">
        <v>0.03</v>
      </c>
      <c r="V768" s="11">
        <v>0.09</v>
      </c>
      <c r="W768" s="11">
        <v>0.18</v>
      </c>
      <c r="X768" s="11">
        <v>0.19</v>
      </c>
      <c r="Y768" s="11">
        <v>0.12</v>
      </c>
      <c r="Z768" s="11">
        <v>0.14000000000000001</v>
      </c>
      <c r="AA768" s="11">
        <v>0.17</v>
      </c>
      <c r="AB768" s="11">
        <v>0.16</v>
      </c>
      <c r="AC768" s="11">
        <v>0.14000000000000001</v>
      </c>
      <c r="AD768" s="11">
        <v>0.14000000000000001</v>
      </c>
      <c r="AE768" s="11">
        <v>0.1</v>
      </c>
      <c r="AF768" s="11">
        <v>7.0000000000000007E-2</v>
      </c>
      <c r="AG768" s="11">
        <v>0.09</v>
      </c>
      <c r="AH768" s="11">
        <v>0.14000000000000001</v>
      </c>
      <c r="AI768" s="11">
        <v>0.19</v>
      </c>
      <c r="AJ768" s="11">
        <v>0.21</v>
      </c>
      <c r="AK768" s="11">
        <v>0.09</v>
      </c>
      <c r="AL768" s="11">
        <v>0.14000000000000001</v>
      </c>
      <c r="AM768" s="11">
        <v>0.02</v>
      </c>
      <c r="AN768" s="11">
        <v>0.11</v>
      </c>
      <c r="AO768" s="11">
        <v>0.13</v>
      </c>
      <c r="AP768" s="11">
        <v>0.1</v>
      </c>
      <c r="AQ768" s="11">
        <v>0.14000000000000001</v>
      </c>
      <c r="AR768" s="11">
        <v>0.12</v>
      </c>
      <c r="AS768" s="11">
        <v>0.2</v>
      </c>
      <c r="AT768" s="11">
        <v>0.13</v>
      </c>
      <c r="AU768" s="11">
        <v>0.21</v>
      </c>
      <c r="AV768" s="11">
        <v>0.12</v>
      </c>
      <c r="AW768" s="11">
        <v>0.14000000000000001</v>
      </c>
      <c r="AX768" s="11">
        <v>0.12</v>
      </c>
      <c r="AY768" s="11">
        <v>0.14000000000000001</v>
      </c>
    </row>
    <row r="769" spans="1:51">
      <c r="A769" s="3"/>
    </row>
    <row r="770" spans="1:51">
      <c r="A770" s="3"/>
    </row>
    <row r="771" spans="1:51">
      <c r="A771" s="2" t="s">
        <v>265</v>
      </c>
    </row>
    <row r="772" spans="1:51">
      <c r="A772" s="3"/>
    </row>
    <row r="773" spans="1:51" s="10" customFormat="1" ht="29.25" customHeight="1">
      <c r="A773" s="9"/>
      <c r="C773" s="7" t="s">
        <v>39</v>
      </c>
      <c r="D773" s="14" t="s">
        <v>15</v>
      </c>
      <c r="E773" s="15"/>
      <c r="F773" s="15"/>
      <c r="G773" s="15"/>
      <c r="H773" s="14" t="s">
        <v>16</v>
      </c>
      <c r="I773" s="15"/>
      <c r="J773" s="14" t="s">
        <v>17</v>
      </c>
      <c r="K773" s="15"/>
      <c r="L773" s="15"/>
      <c r="M773" s="15"/>
      <c r="N773" s="15"/>
      <c r="O773" s="14" t="s">
        <v>40</v>
      </c>
      <c r="P773" s="15"/>
      <c r="Q773" s="14" t="s">
        <v>19</v>
      </c>
      <c r="R773" s="15"/>
      <c r="S773" s="14" t="s">
        <v>41</v>
      </c>
      <c r="T773" s="15"/>
      <c r="U773" s="14" t="s">
        <v>42</v>
      </c>
      <c r="V773" s="15"/>
      <c r="W773" s="15"/>
      <c r="X773" s="15"/>
      <c r="Y773" s="14" t="s">
        <v>22</v>
      </c>
      <c r="Z773" s="15"/>
      <c r="AA773" s="15"/>
      <c r="AB773" s="15"/>
      <c r="AC773" s="15"/>
      <c r="AD773" s="15"/>
      <c r="AE773" s="15"/>
      <c r="AF773" s="15"/>
      <c r="AG773" s="14" t="s">
        <v>23</v>
      </c>
      <c r="AH773" s="15"/>
      <c r="AI773" s="15"/>
      <c r="AJ773" s="14" t="s">
        <v>24</v>
      </c>
      <c r="AK773" s="15"/>
      <c r="AL773" s="14" t="s">
        <v>25</v>
      </c>
      <c r="AM773" s="15"/>
      <c r="AN773" s="15"/>
      <c r="AO773" s="15"/>
      <c r="AP773" s="15"/>
      <c r="AQ773" s="15"/>
      <c r="AR773" s="15"/>
      <c r="AS773" s="14" t="s">
        <v>26</v>
      </c>
      <c r="AT773" s="15"/>
      <c r="AU773" s="14" t="s">
        <v>43</v>
      </c>
      <c r="AV773" s="15"/>
      <c r="AW773" s="14" t="s">
        <v>44</v>
      </c>
      <c r="AX773" s="15"/>
      <c r="AY773" s="15"/>
    </row>
    <row r="774" spans="1:51" s="7" customFormat="1" ht="32.25" customHeight="1">
      <c r="A774" s="6"/>
      <c r="D774" s="8" t="s">
        <v>45</v>
      </c>
      <c r="E774" s="8" t="s">
        <v>46</v>
      </c>
      <c r="F774" s="8" t="s">
        <v>47</v>
      </c>
      <c r="G774" s="8" t="s">
        <v>48</v>
      </c>
      <c r="H774" s="8" t="s">
        <v>49</v>
      </c>
      <c r="I774" s="8" t="s">
        <v>50</v>
      </c>
      <c r="J774" s="8" t="s">
        <v>51</v>
      </c>
      <c r="K774" s="8" t="s">
        <v>52</v>
      </c>
      <c r="L774" s="8" t="s">
        <v>53</v>
      </c>
      <c r="M774" s="8" t="s">
        <v>54</v>
      </c>
      <c r="N774" s="8" t="s">
        <v>55</v>
      </c>
      <c r="O774" s="8" t="s">
        <v>56</v>
      </c>
      <c r="P774" s="8" t="s">
        <v>57</v>
      </c>
      <c r="Q774" s="8" t="s">
        <v>56</v>
      </c>
      <c r="R774" s="8" t="s">
        <v>57</v>
      </c>
      <c r="S774" s="8" t="s">
        <v>56</v>
      </c>
      <c r="T774" s="8" t="s">
        <v>57</v>
      </c>
      <c r="U774" s="8" t="s">
        <v>58</v>
      </c>
      <c r="V774" s="8" t="s">
        <v>59</v>
      </c>
      <c r="W774" s="8" t="s">
        <v>60</v>
      </c>
      <c r="X774" s="8" t="s">
        <v>61</v>
      </c>
      <c r="Y774" s="8" t="s">
        <v>62</v>
      </c>
      <c r="Z774" s="8" t="s">
        <v>63</v>
      </c>
      <c r="AA774" s="8" t="s">
        <v>64</v>
      </c>
      <c r="AB774" s="8" t="s">
        <v>65</v>
      </c>
      <c r="AC774" s="8" t="s">
        <v>66</v>
      </c>
      <c r="AD774" s="8" t="s">
        <v>67</v>
      </c>
      <c r="AE774" s="8" t="s">
        <v>68</v>
      </c>
      <c r="AF774" s="8" t="s">
        <v>69</v>
      </c>
      <c r="AG774" s="8" t="s">
        <v>70</v>
      </c>
      <c r="AH774" s="8" t="s">
        <v>71</v>
      </c>
      <c r="AI774" s="8" t="s">
        <v>72</v>
      </c>
      <c r="AJ774" s="8" t="s">
        <v>73</v>
      </c>
      <c r="AK774" s="8" t="s">
        <v>74</v>
      </c>
      <c r="AL774" s="8" t="s">
        <v>75</v>
      </c>
      <c r="AM774" s="8" t="s">
        <v>76</v>
      </c>
      <c r="AN774" s="8" t="s">
        <v>77</v>
      </c>
      <c r="AO774" s="8" t="s">
        <v>78</v>
      </c>
      <c r="AP774" s="8" t="s">
        <v>79</v>
      </c>
      <c r="AQ774" s="8" t="s">
        <v>80</v>
      </c>
      <c r="AR774" s="8" t="s">
        <v>81</v>
      </c>
      <c r="AS774" s="8" t="s">
        <v>82</v>
      </c>
      <c r="AT774" s="8" t="s">
        <v>57</v>
      </c>
      <c r="AU774" s="8" t="s">
        <v>56</v>
      </c>
      <c r="AV774" s="8" t="s">
        <v>57</v>
      </c>
      <c r="AW774" s="8" t="s">
        <v>83</v>
      </c>
      <c r="AX774" s="8" t="s">
        <v>84</v>
      </c>
      <c r="AY774" s="8" t="s">
        <v>85</v>
      </c>
    </row>
    <row r="775" spans="1:51">
      <c r="A775" s="3" t="s">
        <v>86</v>
      </c>
      <c r="C775" s="4">
        <v>3798</v>
      </c>
      <c r="D775" s="4">
        <v>2254</v>
      </c>
      <c r="E775" s="4">
        <v>808</v>
      </c>
      <c r="F775" s="4">
        <v>587</v>
      </c>
      <c r="G775" s="4">
        <v>148</v>
      </c>
      <c r="H775" s="4">
        <v>1558</v>
      </c>
      <c r="I775" s="4">
        <v>1757</v>
      </c>
      <c r="J775" s="4">
        <v>1318</v>
      </c>
      <c r="K775" s="4">
        <v>1919</v>
      </c>
      <c r="L775" s="4">
        <v>321</v>
      </c>
      <c r="M775" s="4">
        <v>85</v>
      </c>
      <c r="N775" s="4">
        <v>179</v>
      </c>
      <c r="O775" s="4">
        <v>774</v>
      </c>
      <c r="P775" s="4">
        <v>2541</v>
      </c>
      <c r="Q775" s="4">
        <v>1208</v>
      </c>
      <c r="R775" s="4">
        <v>2241</v>
      </c>
      <c r="S775" s="4">
        <v>1635</v>
      </c>
      <c r="T775" s="4">
        <v>1629</v>
      </c>
      <c r="U775" s="4">
        <v>691</v>
      </c>
      <c r="V775" s="4">
        <v>478</v>
      </c>
      <c r="W775" s="4">
        <v>1179</v>
      </c>
      <c r="X775" s="4">
        <v>1439</v>
      </c>
      <c r="Y775" s="4">
        <v>832</v>
      </c>
      <c r="Z775" s="4">
        <v>718</v>
      </c>
      <c r="AA775" s="4">
        <v>411</v>
      </c>
      <c r="AB775" s="4">
        <v>810</v>
      </c>
      <c r="AC775" s="4">
        <v>2770</v>
      </c>
      <c r="AD775" s="4">
        <v>186</v>
      </c>
      <c r="AE775" s="4">
        <v>365</v>
      </c>
      <c r="AF775" s="4">
        <v>112</v>
      </c>
      <c r="AG775" s="4">
        <v>1242</v>
      </c>
      <c r="AH775" s="4">
        <v>1615</v>
      </c>
      <c r="AI775" s="4">
        <v>813</v>
      </c>
      <c r="AJ775" s="4">
        <v>1238</v>
      </c>
      <c r="AK775" s="4">
        <v>2393</v>
      </c>
      <c r="AL775" s="4">
        <v>997</v>
      </c>
      <c r="AM775" s="4">
        <v>236</v>
      </c>
      <c r="AN775" s="4">
        <v>27</v>
      </c>
      <c r="AO775" s="4">
        <v>2173</v>
      </c>
      <c r="AP775" s="4">
        <v>56</v>
      </c>
      <c r="AQ775" s="4">
        <v>1910</v>
      </c>
      <c r="AR775" s="4">
        <v>1578</v>
      </c>
      <c r="AS775" s="4">
        <v>230</v>
      </c>
      <c r="AT775" s="4">
        <v>3340</v>
      </c>
      <c r="AU775" s="4">
        <v>1158</v>
      </c>
      <c r="AV775" s="4">
        <v>2157</v>
      </c>
      <c r="AW775" s="4">
        <v>1723</v>
      </c>
      <c r="AX775" s="4">
        <v>570</v>
      </c>
      <c r="AY775" s="4">
        <v>933</v>
      </c>
    </row>
    <row r="776" spans="1:51">
      <c r="A776" s="3"/>
    </row>
    <row r="777" spans="1:51">
      <c r="A777" s="3" t="s">
        <v>266</v>
      </c>
      <c r="B777" t="s">
        <v>244</v>
      </c>
      <c r="C777" s="4">
        <v>633</v>
      </c>
      <c r="D777" s="4">
        <v>285</v>
      </c>
      <c r="E777" s="4">
        <v>115</v>
      </c>
      <c r="F777" s="4">
        <v>180</v>
      </c>
      <c r="G777" s="4">
        <v>53</v>
      </c>
      <c r="H777" s="4">
        <v>298</v>
      </c>
      <c r="I777" s="4">
        <v>205</v>
      </c>
      <c r="J777" s="4">
        <v>154</v>
      </c>
      <c r="K777" s="4">
        <v>337</v>
      </c>
      <c r="L777" s="4">
        <v>26</v>
      </c>
      <c r="M777" s="4">
        <v>10</v>
      </c>
      <c r="N777" s="4">
        <v>22</v>
      </c>
      <c r="O777" s="4">
        <v>68</v>
      </c>
      <c r="P777" s="4">
        <v>436</v>
      </c>
      <c r="Q777" s="4">
        <v>130</v>
      </c>
      <c r="R777" s="4">
        <v>401</v>
      </c>
      <c r="S777" s="4">
        <v>234</v>
      </c>
      <c r="T777" s="4">
        <v>252</v>
      </c>
      <c r="U777" s="4">
        <v>218</v>
      </c>
      <c r="V777" s="4">
        <v>117</v>
      </c>
      <c r="W777" s="4">
        <v>160</v>
      </c>
      <c r="X777" s="4">
        <v>137</v>
      </c>
      <c r="Y777" s="4">
        <v>159</v>
      </c>
      <c r="Z777" s="4">
        <v>92</v>
      </c>
      <c r="AA777" s="4">
        <v>64</v>
      </c>
      <c r="AB777" s="4">
        <v>122</v>
      </c>
      <c r="AC777" s="4">
        <v>437</v>
      </c>
      <c r="AD777" s="4">
        <v>26</v>
      </c>
      <c r="AE777" s="4">
        <v>71</v>
      </c>
      <c r="AF777" s="4">
        <v>20</v>
      </c>
      <c r="AG777" s="4">
        <v>299</v>
      </c>
      <c r="AH777" s="4">
        <v>250</v>
      </c>
      <c r="AI777" s="4">
        <v>79</v>
      </c>
      <c r="AJ777" s="4">
        <v>198</v>
      </c>
      <c r="AK777" s="4">
        <v>427</v>
      </c>
      <c r="AL777" s="4">
        <v>193</v>
      </c>
      <c r="AM777" s="4">
        <v>64</v>
      </c>
      <c r="AN777" s="4">
        <v>5</v>
      </c>
      <c r="AO777" s="4">
        <v>332</v>
      </c>
      <c r="AP777" s="4">
        <v>11</v>
      </c>
      <c r="AQ777" s="4">
        <v>285</v>
      </c>
      <c r="AR777" s="4">
        <v>321</v>
      </c>
      <c r="AS777" s="4">
        <v>37</v>
      </c>
      <c r="AT777" s="4">
        <v>571</v>
      </c>
      <c r="AU777" s="4">
        <v>124</v>
      </c>
      <c r="AV777" s="4">
        <v>380</v>
      </c>
      <c r="AW777" s="4">
        <v>291</v>
      </c>
      <c r="AX777" s="4">
        <v>98</v>
      </c>
      <c r="AY777" s="4">
        <v>135</v>
      </c>
    </row>
    <row r="778" spans="1:51">
      <c r="A778" s="3"/>
      <c r="C778" s="11">
        <v>0.17</v>
      </c>
      <c r="D778" s="11">
        <v>0.13</v>
      </c>
      <c r="E778" s="11">
        <v>0.14000000000000001</v>
      </c>
      <c r="F778" s="11">
        <v>0.31</v>
      </c>
      <c r="G778" s="11">
        <v>0.36</v>
      </c>
      <c r="H778" s="11">
        <v>0.19</v>
      </c>
      <c r="I778" s="11">
        <v>0.12</v>
      </c>
      <c r="J778" s="11">
        <v>0.12</v>
      </c>
      <c r="K778" s="11">
        <v>0.18</v>
      </c>
      <c r="L778" s="11">
        <v>0.08</v>
      </c>
      <c r="M778" s="11">
        <v>0.12</v>
      </c>
      <c r="N778" s="11">
        <v>0.12</v>
      </c>
      <c r="O778" s="11">
        <v>0.09</v>
      </c>
      <c r="P778" s="11">
        <v>0.17</v>
      </c>
      <c r="Q778" s="11">
        <v>0.11</v>
      </c>
      <c r="R778" s="11">
        <v>0.18</v>
      </c>
      <c r="S778" s="11">
        <v>0.14000000000000001</v>
      </c>
      <c r="T778" s="11">
        <v>0.15</v>
      </c>
      <c r="U778" s="11">
        <v>0.32</v>
      </c>
      <c r="V778" s="11">
        <v>0.24</v>
      </c>
      <c r="W778" s="11">
        <v>0.14000000000000001</v>
      </c>
      <c r="X778" s="11">
        <v>0.1</v>
      </c>
      <c r="Y778" s="11">
        <v>0.19</v>
      </c>
      <c r="Z778" s="11">
        <v>0.13</v>
      </c>
      <c r="AA778" s="11">
        <v>0.16</v>
      </c>
      <c r="AB778" s="11">
        <v>0.15</v>
      </c>
      <c r="AC778" s="11">
        <v>0.16</v>
      </c>
      <c r="AD778" s="11">
        <v>0.14000000000000001</v>
      </c>
      <c r="AE778" s="11">
        <v>0.2</v>
      </c>
      <c r="AF778" s="11">
        <v>0.18</v>
      </c>
      <c r="AG778" s="11">
        <v>0.24</v>
      </c>
      <c r="AH778" s="11">
        <v>0.15</v>
      </c>
      <c r="AI778" s="11">
        <v>0.1</v>
      </c>
      <c r="AJ778" s="11">
        <v>0.16</v>
      </c>
      <c r="AK778" s="11">
        <v>0.18</v>
      </c>
      <c r="AL778" s="11">
        <v>0.19</v>
      </c>
      <c r="AM778" s="11">
        <v>0.27</v>
      </c>
      <c r="AN778" s="11">
        <v>0.19</v>
      </c>
      <c r="AO778" s="11">
        <v>0.15</v>
      </c>
      <c r="AP778" s="11">
        <v>0.21</v>
      </c>
      <c r="AQ778" s="11">
        <v>0.15</v>
      </c>
      <c r="AR778" s="11">
        <v>0.2</v>
      </c>
      <c r="AS778" s="11">
        <v>0.16</v>
      </c>
      <c r="AT778" s="11">
        <v>0.17</v>
      </c>
      <c r="AU778" s="11">
        <v>0.11</v>
      </c>
      <c r="AV778" s="11">
        <v>0.18</v>
      </c>
      <c r="AW778" s="11">
        <v>0.17</v>
      </c>
      <c r="AX778" s="11">
        <v>0.17</v>
      </c>
      <c r="AY778" s="11">
        <v>0.14000000000000001</v>
      </c>
    </row>
    <row r="779" spans="1:51">
      <c r="A779" s="3"/>
      <c r="B779" t="s">
        <v>245</v>
      </c>
      <c r="C779" s="4">
        <v>1853</v>
      </c>
      <c r="D779" s="4">
        <v>1096</v>
      </c>
      <c r="E779" s="4">
        <v>396</v>
      </c>
      <c r="F779" s="4">
        <v>294</v>
      </c>
      <c r="G779" s="4">
        <v>67</v>
      </c>
      <c r="H779" s="4">
        <v>719</v>
      </c>
      <c r="I779" s="4">
        <v>893</v>
      </c>
      <c r="J779" s="4">
        <v>639</v>
      </c>
      <c r="K779" s="4">
        <v>935</v>
      </c>
      <c r="L779" s="4">
        <v>151</v>
      </c>
      <c r="M779" s="4">
        <v>47</v>
      </c>
      <c r="N779" s="4">
        <v>89</v>
      </c>
      <c r="O779" s="4">
        <v>371</v>
      </c>
      <c r="P779" s="4">
        <v>1241</v>
      </c>
      <c r="Q779" s="4">
        <v>604</v>
      </c>
      <c r="R779" s="4">
        <v>1065</v>
      </c>
      <c r="S779" s="4">
        <v>804</v>
      </c>
      <c r="T779" s="4">
        <v>792</v>
      </c>
      <c r="U779" s="4">
        <v>328</v>
      </c>
      <c r="V779" s="4">
        <v>251</v>
      </c>
      <c r="W779" s="4">
        <v>551</v>
      </c>
      <c r="X779" s="4">
        <v>715</v>
      </c>
      <c r="Y779" s="4">
        <v>401</v>
      </c>
      <c r="Z779" s="4">
        <v>387</v>
      </c>
      <c r="AA779" s="4">
        <v>208</v>
      </c>
      <c r="AB779" s="4">
        <v>384</v>
      </c>
      <c r="AC779" s="4">
        <v>1380</v>
      </c>
      <c r="AD779" s="4">
        <v>94</v>
      </c>
      <c r="AE779" s="4">
        <v>179</v>
      </c>
      <c r="AF779" s="4">
        <v>63</v>
      </c>
      <c r="AG779" s="4">
        <v>615</v>
      </c>
      <c r="AH779" s="4">
        <v>760</v>
      </c>
      <c r="AI779" s="4">
        <v>434</v>
      </c>
      <c r="AJ779" s="4">
        <v>581</v>
      </c>
      <c r="AK779" s="4">
        <v>1220</v>
      </c>
      <c r="AL779" s="4">
        <v>508</v>
      </c>
      <c r="AM779" s="4">
        <v>99</v>
      </c>
      <c r="AN779" s="4">
        <v>14</v>
      </c>
      <c r="AO779" s="4">
        <v>1101</v>
      </c>
      <c r="AP779" s="4">
        <v>24</v>
      </c>
      <c r="AQ779" s="4">
        <v>952</v>
      </c>
      <c r="AR779" s="4">
        <v>794</v>
      </c>
      <c r="AS779" s="4">
        <v>84</v>
      </c>
      <c r="AT779" s="4">
        <v>1687</v>
      </c>
      <c r="AU779" s="4">
        <v>545</v>
      </c>
      <c r="AV779" s="4">
        <v>1067</v>
      </c>
      <c r="AW779" s="4">
        <v>821</v>
      </c>
      <c r="AX779" s="4">
        <v>310</v>
      </c>
      <c r="AY779" s="4">
        <v>490</v>
      </c>
    </row>
    <row r="780" spans="1:51">
      <c r="A780" s="3"/>
      <c r="C780" s="11">
        <v>0.49</v>
      </c>
      <c r="D780" s="11">
        <v>0.49</v>
      </c>
      <c r="E780" s="11">
        <v>0.49</v>
      </c>
      <c r="F780" s="11">
        <v>0.5</v>
      </c>
      <c r="G780" s="11">
        <v>0.45</v>
      </c>
      <c r="H780" s="11">
        <v>0.46</v>
      </c>
      <c r="I780" s="11">
        <v>0.51</v>
      </c>
      <c r="J780" s="11">
        <v>0.48</v>
      </c>
      <c r="K780" s="11">
        <v>0.49</v>
      </c>
      <c r="L780" s="11">
        <v>0.47</v>
      </c>
      <c r="M780" s="11">
        <v>0.55000000000000004</v>
      </c>
      <c r="N780" s="11">
        <v>0.5</v>
      </c>
      <c r="O780" s="11">
        <v>0.48</v>
      </c>
      <c r="P780" s="11">
        <v>0.49</v>
      </c>
      <c r="Q780" s="11">
        <v>0.5</v>
      </c>
      <c r="R780" s="11">
        <v>0.48</v>
      </c>
      <c r="S780" s="11">
        <v>0.49</v>
      </c>
      <c r="T780" s="11">
        <v>0.49</v>
      </c>
      <c r="U780" s="11">
        <v>0.47</v>
      </c>
      <c r="V780" s="11">
        <v>0.53</v>
      </c>
      <c r="W780" s="11">
        <v>0.47</v>
      </c>
      <c r="X780" s="11">
        <v>0.5</v>
      </c>
      <c r="Y780" s="11">
        <v>0.48</v>
      </c>
      <c r="Z780" s="11">
        <v>0.54</v>
      </c>
      <c r="AA780" s="11">
        <v>0.51</v>
      </c>
      <c r="AB780" s="11">
        <v>0.47</v>
      </c>
      <c r="AC780" s="11">
        <v>0.5</v>
      </c>
      <c r="AD780" s="11">
        <v>0.51</v>
      </c>
      <c r="AE780" s="11">
        <v>0.49</v>
      </c>
      <c r="AF780" s="11">
        <v>0.56999999999999995</v>
      </c>
      <c r="AG780" s="11">
        <v>0.5</v>
      </c>
      <c r="AH780" s="11">
        <v>0.47</v>
      </c>
      <c r="AI780" s="11">
        <v>0.53</v>
      </c>
      <c r="AJ780" s="11">
        <v>0.47</v>
      </c>
      <c r="AK780" s="11">
        <v>0.51</v>
      </c>
      <c r="AL780" s="11">
        <v>0.51</v>
      </c>
      <c r="AM780" s="11">
        <v>0.42</v>
      </c>
      <c r="AN780" s="11">
        <v>0.53</v>
      </c>
      <c r="AO780" s="11">
        <v>0.51</v>
      </c>
      <c r="AP780" s="11">
        <v>0.43</v>
      </c>
      <c r="AQ780" s="11">
        <v>0.5</v>
      </c>
      <c r="AR780" s="11">
        <v>0.5</v>
      </c>
      <c r="AS780" s="11">
        <v>0.37</v>
      </c>
      <c r="AT780" s="11">
        <v>0.51</v>
      </c>
      <c r="AU780" s="11">
        <v>0.47</v>
      </c>
      <c r="AV780" s="11">
        <v>0.49</v>
      </c>
      <c r="AW780" s="11">
        <v>0.48</v>
      </c>
      <c r="AX780" s="11">
        <v>0.54</v>
      </c>
      <c r="AY780" s="11">
        <v>0.53</v>
      </c>
    </row>
    <row r="781" spans="1:51">
      <c r="A781" s="3"/>
      <c r="B781" t="s">
        <v>247</v>
      </c>
      <c r="C781" s="4">
        <v>162</v>
      </c>
      <c r="D781" s="4">
        <v>101</v>
      </c>
      <c r="E781" s="4">
        <v>31</v>
      </c>
      <c r="F781" s="4">
        <v>27</v>
      </c>
      <c r="G781" s="4">
        <v>4</v>
      </c>
      <c r="H781" s="4">
        <v>65</v>
      </c>
      <c r="I781" s="4">
        <v>67</v>
      </c>
      <c r="J781" s="4">
        <v>52</v>
      </c>
      <c r="K781" s="4">
        <v>79</v>
      </c>
      <c r="L781" s="4">
        <v>11</v>
      </c>
      <c r="M781" s="4">
        <v>3</v>
      </c>
      <c r="N781" s="4">
        <v>12</v>
      </c>
      <c r="O781" s="4">
        <v>40</v>
      </c>
      <c r="P781" s="4">
        <v>92</v>
      </c>
      <c r="Q781" s="4">
        <v>64</v>
      </c>
      <c r="R781" s="4">
        <v>78</v>
      </c>
      <c r="S781" s="4">
        <v>70</v>
      </c>
      <c r="T781" s="4">
        <v>63</v>
      </c>
      <c r="U781" s="4">
        <v>33</v>
      </c>
      <c r="V781" s="4">
        <v>13</v>
      </c>
      <c r="W781" s="4">
        <v>56</v>
      </c>
      <c r="X781" s="4">
        <v>60</v>
      </c>
      <c r="Y781" s="4">
        <v>36</v>
      </c>
      <c r="Z781" s="4">
        <v>31</v>
      </c>
      <c r="AA781" s="4">
        <v>18</v>
      </c>
      <c r="AB781" s="4">
        <v>33</v>
      </c>
      <c r="AC781" s="4">
        <v>118</v>
      </c>
      <c r="AD781" s="4">
        <v>8</v>
      </c>
      <c r="AE781" s="4">
        <v>8</v>
      </c>
      <c r="AF781" s="4">
        <v>3</v>
      </c>
      <c r="AG781" s="4">
        <v>54</v>
      </c>
      <c r="AH781" s="4">
        <v>70</v>
      </c>
      <c r="AI781" s="4">
        <v>30</v>
      </c>
      <c r="AJ781" s="4">
        <v>54</v>
      </c>
      <c r="AK781" s="4">
        <v>96</v>
      </c>
      <c r="AL781" s="4">
        <v>51</v>
      </c>
      <c r="AM781" s="4">
        <v>16</v>
      </c>
      <c r="AN781" s="4" t="s">
        <v>14</v>
      </c>
      <c r="AO781" s="4">
        <v>67</v>
      </c>
      <c r="AP781" s="4">
        <v>3</v>
      </c>
      <c r="AQ781" s="4">
        <v>61</v>
      </c>
      <c r="AR781" s="4">
        <v>77</v>
      </c>
      <c r="AS781" s="4">
        <v>17</v>
      </c>
      <c r="AT781" s="4">
        <v>129</v>
      </c>
      <c r="AU781" s="4">
        <v>62</v>
      </c>
      <c r="AV781" s="4">
        <v>71</v>
      </c>
      <c r="AW781" s="4">
        <v>70</v>
      </c>
      <c r="AX781" s="4">
        <v>25</v>
      </c>
      <c r="AY781" s="4">
        <v>36</v>
      </c>
    </row>
    <row r="782" spans="1:51">
      <c r="A782" s="3"/>
      <c r="C782" s="11">
        <v>0.04</v>
      </c>
      <c r="D782" s="11">
        <v>0.04</v>
      </c>
      <c r="E782" s="11">
        <v>0.04</v>
      </c>
      <c r="F782" s="11">
        <v>0.05</v>
      </c>
      <c r="G782" s="11">
        <v>0.03</v>
      </c>
      <c r="H782" s="11">
        <v>0.04</v>
      </c>
      <c r="I782" s="11">
        <v>0.04</v>
      </c>
      <c r="J782" s="11">
        <v>0.04</v>
      </c>
      <c r="K782" s="11">
        <v>0.04</v>
      </c>
      <c r="L782" s="11">
        <v>0.03</v>
      </c>
      <c r="M782" s="11">
        <v>0.03</v>
      </c>
      <c r="N782" s="11">
        <v>7.0000000000000007E-2</v>
      </c>
      <c r="O782" s="11">
        <v>0.05</v>
      </c>
      <c r="P782" s="11">
        <v>0.04</v>
      </c>
      <c r="Q782" s="11">
        <v>0.05</v>
      </c>
      <c r="R782" s="11">
        <v>0.03</v>
      </c>
      <c r="S782" s="11">
        <v>0.04</v>
      </c>
      <c r="T782" s="11">
        <v>0.04</v>
      </c>
      <c r="U782" s="11">
        <v>0.05</v>
      </c>
      <c r="V782" s="11">
        <v>0.03</v>
      </c>
      <c r="W782" s="11">
        <v>0.05</v>
      </c>
      <c r="X782" s="11">
        <v>0.04</v>
      </c>
      <c r="Y782" s="11">
        <v>0.04</v>
      </c>
      <c r="Z782" s="11">
        <v>0.04</v>
      </c>
      <c r="AA782" s="11">
        <v>0.04</v>
      </c>
      <c r="AB782" s="11">
        <v>0.04</v>
      </c>
      <c r="AC782" s="11">
        <v>0.04</v>
      </c>
      <c r="AD782" s="11">
        <v>0.04</v>
      </c>
      <c r="AE782" s="11">
        <v>0.02</v>
      </c>
      <c r="AF782" s="11">
        <v>0.03</v>
      </c>
      <c r="AG782" s="11">
        <v>0.04</v>
      </c>
      <c r="AH782" s="11">
        <v>0.04</v>
      </c>
      <c r="AI782" s="11">
        <v>0.04</v>
      </c>
      <c r="AJ782" s="11">
        <v>0.04</v>
      </c>
      <c r="AK782" s="11">
        <v>0.04</v>
      </c>
      <c r="AL782" s="11">
        <v>0.05</v>
      </c>
      <c r="AM782" s="11">
        <v>7.0000000000000007E-2</v>
      </c>
      <c r="AN782" s="4" t="s">
        <v>14</v>
      </c>
      <c r="AO782" s="11">
        <v>0.03</v>
      </c>
      <c r="AP782" s="11">
        <v>0.05</v>
      </c>
      <c r="AQ782" s="11">
        <v>0.03</v>
      </c>
      <c r="AR782" s="11">
        <v>0.05</v>
      </c>
      <c r="AS782" s="11">
        <v>0.08</v>
      </c>
      <c r="AT782" s="11">
        <v>0.04</v>
      </c>
      <c r="AU782" s="11">
        <v>0.05</v>
      </c>
      <c r="AV782" s="11">
        <v>0.03</v>
      </c>
      <c r="AW782" s="11">
        <v>0.04</v>
      </c>
      <c r="AX782" s="11">
        <v>0.04</v>
      </c>
      <c r="AY782" s="11">
        <v>0.04</v>
      </c>
    </row>
    <row r="783" spans="1:51">
      <c r="A783" s="3"/>
      <c r="B783" t="s">
        <v>248</v>
      </c>
      <c r="C783" s="4">
        <v>120</v>
      </c>
      <c r="D783" s="4">
        <v>85</v>
      </c>
      <c r="E783" s="4">
        <v>24</v>
      </c>
      <c r="F783" s="4">
        <v>10</v>
      </c>
      <c r="G783" s="4">
        <v>1</v>
      </c>
      <c r="H783" s="4">
        <v>54</v>
      </c>
      <c r="I783" s="4">
        <v>58</v>
      </c>
      <c r="J783" s="4">
        <v>48</v>
      </c>
      <c r="K783" s="4">
        <v>74</v>
      </c>
      <c r="L783" s="4">
        <v>17</v>
      </c>
      <c r="M783" s="4">
        <v>3</v>
      </c>
      <c r="N783" s="4">
        <v>11</v>
      </c>
      <c r="O783" s="4">
        <v>48</v>
      </c>
      <c r="P783" s="4">
        <v>65</v>
      </c>
      <c r="Q783" s="4">
        <v>57</v>
      </c>
      <c r="R783" s="4">
        <v>61</v>
      </c>
      <c r="S783" s="4">
        <v>56</v>
      </c>
      <c r="T783" s="4">
        <v>54</v>
      </c>
      <c r="U783" s="4">
        <v>5</v>
      </c>
      <c r="V783" s="4">
        <v>18</v>
      </c>
      <c r="W783" s="4">
        <v>62</v>
      </c>
      <c r="X783" s="4">
        <v>35</v>
      </c>
      <c r="Y783" s="4">
        <v>25</v>
      </c>
      <c r="Z783" s="4">
        <v>22</v>
      </c>
      <c r="AA783" s="4">
        <v>21</v>
      </c>
      <c r="AB783" s="4">
        <v>15</v>
      </c>
      <c r="AC783" s="4">
        <v>83</v>
      </c>
      <c r="AD783" s="4">
        <v>1</v>
      </c>
      <c r="AE783" s="4">
        <v>8</v>
      </c>
      <c r="AF783" s="4" t="s">
        <v>14</v>
      </c>
      <c r="AG783" s="4">
        <v>40</v>
      </c>
      <c r="AH783" s="4">
        <v>52</v>
      </c>
      <c r="AI783" s="4">
        <v>16</v>
      </c>
      <c r="AJ783" s="4">
        <v>50</v>
      </c>
      <c r="AK783" s="4">
        <v>51</v>
      </c>
      <c r="AL783" s="4">
        <v>47</v>
      </c>
      <c r="AM783" s="4">
        <v>6</v>
      </c>
      <c r="AN783" s="4">
        <v>1</v>
      </c>
      <c r="AO783" s="4">
        <v>36</v>
      </c>
      <c r="AP783" s="4">
        <v>5</v>
      </c>
      <c r="AQ783" s="4">
        <v>29</v>
      </c>
      <c r="AR783" s="4">
        <v>65</v>
      </c>
      <c r="AS783" s="4">
        <v>16</v>
      </c>
      <c r="AT783" s="4">
        <v>79</v>
      </c>
      <c r="AU783" s="4">
        <v>63</v>
      </c>
      <c r="AV783" s="4">
        <v>49</v>
      </c>
      <c r="AW783" s="4">
        <v>43</v>
      </c>
      <c r="AX783" s="4">
        <v>13</v>
      </c>
      <c r="AY783" s="4">
        <v>26</v>
      </c>
    </row>
    <row r="784" spans="1:51">
      <c r="A784" s="3"/>
      <c r="C784" s="11">
        <v>0.03</v>
      </c>
      <c r="D784" s="11">
        <v>0.04</v>
      </c>
      <c r="E784" s="11">
        <v>0.03</v>
      </c>
      <c r="F784" s="11">
        <v>0.02</v>
      </c>
      <c r="G784" s="11">
        <v>0.01</v>
      </c>
      <c r="H784" s="11">
        <v>0.03</v>
      </c>
      <c r="I784" s="11">
        <v>0.03</v>
      </c>
      <c r="J784" s="11">
        <v>0.04</v>
      </c>
      <c r="K784" s="11">
        <v>0.04</v>
      </c>
      <c r="L784" s="11">
        <v>0.05</v>
      </c>
      <c r="M784" s="11">
        <v>0.03</v>
      </c>
      <c r="N784" s="11">
        <v>0.06</v>
      </c>
      <c r="O784" s="11">
        <v>0.06</v>
      </c>
      <c r="P784" s="11">
        <v>0.03</v>
      </c>
      <c r="Q784" s="11">
        <v>0.05</v>
      </c>
      <c r="R784" s="11">
        <v>0.03</v>
      </c>
      <c r="S784" s="11">
        <v>0.03</v>
      </c>
      <c r="T784" s="11">
        <v>0.03</v>
      </c>
      <c r="U784" s="11">
        <v>0.01</v>
      </c>
      <c r="V784" s="11">
        <v>0.04</v>
      </c>
      <c r="W784" s="11">
        <v>0.05</v>
      </c>
      <c r="X784" s="11">
        <v>0.02</v>
      </c>
      <c r="Y784" s="11">
        <v>0.03</v>
      </c>
      <c r="Z784" s="11">
        <v>0.03</v>
      </c>
      <c r="AA784" s="11">
        <v>0.05</v>
      </c>
      <c r="AB784" s="11">
        <v>0.02</v>
      </c>
      <c r="AC784" s="11">
        <v>0.03</v>
      </c>
      <c r="AD784" s="11">
        <v>0.01</v>
      </c>
      <c r="AE784" s="11">
        <v>0.02</v>
      </c>
      <c r="AF784" s="4" t="s">
        <v>14</v>
      </c>
      <c r="AG784" s="11">
        <v>0.03</v>
      </c>
      <c r="AH784" s="11">
        <v>0.03</v>
      </c>
      <c r="AI784" s="11">
        <v>0.02</v>
      </c>
      <c r="AJ784" s="11">
        <v>0.04</v>
      </c>
      <c r="AK784" s="11">
        <v>0.02</v>
      </c>
      <c r="AL784" s="11">
        <v>0.05</v>
      </c>
      <c r="AM784" s="11">
        <v>0.02</v>
      </c>
      <c r="AN784" s="11">
        <v>0.04</v>
      </c>
      <c r="AO784" s="11">
        <v>0.02</v>
      </c>
      <c r="AP784" s="11">
        <v>0.08</v>
      </c>
      <c r="AQ784" s="11">
        <v>0.02</v>
      </c>
      <c r="AR784" s="11">
        <v>0.04</v>
      </c>
      <c r="AS784" s="11">
        <v>7.0000000000000007E-2</v>
      </c>
      <c r="AT784" s="11">
        <v>0.02</v>
      </c>
      <c r="AU784" s="11">
        <v>0.05</v>
      </c>
      <c r="AV784" s="11">
        <v>0.02</v>
      </c>
      <c r="AW784" s="11">
        <v>0.03</v>
      </c>
      <c r="AX784" s="11">
        <v>0.02</v>
      </c>
      <c r="AY784" s="11">
        <v>0.03</v>
      </c>
    </row>
    <row r="785" spans="1:51">
      <c r="A785" s="3"/>
      <c r="B785" t="s">
        <v>131</v>
      </c>
      <c r="C785" s="4">
        <v>1029</v>
      </c>
      <c r="D785" s="4">
        <v>687</v>
      </c>
      <c r="E785" s="4">
        <v>243</v>
      </c>
      <c r="F785" s="4">
        <v>76</v>
      </c>
      <c r="G785" s="4">
        <v>24</v>
      </c>
      <c r="H785" s="4">
        <v>421</v>
      </c>
      <c r="I785" s="4">
        <v>533</v>
      </c>
      <c r="J785" s="4">
        <v>425</v>
      </c>
      <c r="K785" s="4">
        <v>495</v>
      </c>
      <c r="L785" s="4">
        <v>115</v>
      </c>
      <c r="M785" s="4">
        <v>22</v>
      </c>
      <c r="N785" s="4">
        <v>45</v>
      </c>
      <c r="O785" s="4">
        <v>248</v>
      </c>
      <c r="P785" s="4">
        <v>707</v>
      </c>
      <c r="Q785" s="4">
        <v>353</v>
      </c>
      <c r="R785" s="4">
        <v>635</v>
      </c>
      <c r="S785" s="4">
        <v>472</v>
      </c>
      <c r="T785" s="4">
        <v>467</v>
      </c>
      <c r="U785" s="4">
        <v>107</v>
      </c>
      <c r="V785" s="4">
        <v>79</v>
      </c>
      <c r="W785" s="4">
        <v>350</v>
      </c>
      <c r="X785" s="4">
        <v>491</v>
      </c>
      <c r="Y785" s="4">
        <v>212</v>
      </c>
      <c r="Z785" s="4">
        <v>185</v>
      </c>
      <c r="AA785" s="4">
        <v>101</v>
      </c>
      <c r="AB785" s="4">
        <v>255</v>
      </c>
      <c r="AC785" s="4">
        <v>753</v>
      </c>
      <c r="AD785" s="4">
        <v>56</v>
      </c>
      <c r="AE785" s="4">
        <v>99</v>
      </c>
      <c r="AF785" s="4">
        <v>25</v>
      </c>
      <c r="AG785" s="4">
        <v>234</v>
      </c>
      <c r="AH785" s="4">
        <v>484</v>
      </c>
      <c r="AI785" s="4">
        <v>254</v>
      </c>
      <c r="AJ785" s="4">
        <v>356</v>
      </c>
      <c r="AK785" s="4">
        <v>598</v>
      </c>
      <c r="AL785" s="4">
        <v>198</v>
      </c>
      <c r="AM785" s="4">
        <v>51</v>
      </c>
      <c r="AN785" s="4">
        <v>7</v>
      </c>
      <c r="AO785" s="4">
        <v>636</v>
      </c>
      <c r="AP785" s="4">
        <v>13</v>
      </c>
      <c r="AQ785" s="4">
        <v>583</v>
      </c>
      <c r="AR785" s="4">
        <v>322</v>
      </c>
      <c r="AS785" s="4">
        <v>76</v>
      </c>
      <c r="AT785" s="4">
        <v>874</v>
      </c>
      <c r="AU785" s="4">
        <v>364</v>
      </c>
      <c r="AV785" s="4">
        <v>590</v>
      </c>
      <c r="AW785" s="4">
        <v>497</v>
      </c>
      <c r="AX785" s="4">
        <v>125</v>
      </c>
      <c r="AY785" s="4">
        <v>246</v>
      </c>
    </row>
    <row r="786" spans="1:51">
      <c r="A786" s="3"/>
      <c r="C786" s="11">
        <v>0.27</v>
      </c>
      <c r="D786" s="11">
        <v>0.3</v>
      </c>
      <c r="E786" s="11">
        <v>0.3</v>
      </c>
      <c r="F786" s="11">
        <v>0.13</v>
      </c>
      <c r="G786" s="11">
        <v>0.16</v>
      </c>
      <c r="H786" s="11">
        <v>0.27</v>
      </c>
      <c r="I786" s="11">
        <v>0.3</v>
      </c>
      <c r="J786" s="11">
        <v>0.32</v>
      </c>
      <c r="K786" s="11">
        <v>0.26</v>
      </c>
      <c r="L786" s="11">
        <v>0.36</v>
      </c>
      <c r="M786" s="11">
        <v>0.26</v>
      </c>
      <c r="N786" s="11">
        <v>0.25</v>
      </c>
      <c r="O786" s="11">
        <v>0.32</v>
      </c>
      <c r="P786" s="11">
        <v>0.28000000000000003</v>
      </c>
      <c r="Q786" s="11">
        <v>0.28999999999999998</v>
      </c>
      <c r="R786" s="11">
        <v>0.28000000000000003</v>
      </c>
      <c r="S786" s="11">
        <v>0.28999999999999998</v>
      </c>
      <c r="T786" s="11">
        <v>0.28999999999999998</v>
      </c>
      <c r="U786" s="11">
        <v>0.16</v>
      </c>
      <c r="V786" s="11">
        <v>0.17</v>
      </c>
      <c r="W786" s="11">
        <v>0.3</v>
      </c>
      <c r="X786" s="11">
        <v>0.34</v>
      </c>
      <c r="Y786" s="11">
        <v>0.26</v>
      </c>
      <c r="Z786" s="11">
        <v>0.26</v>
      </c>
      <c r="AA786" s="11">
        <v>0.25</v>
      </c>
      <c r="AB786" s="11">
        <v>0.31</v>
      </c>
      <c r="AC786" s="11">
        <v>0.27</v>
      </c>
      <c r="AD786" s="11">
        <v>0.3</v>
      </c>
      <c r="AE786" s="11">
        <v>0.27</v>
      </c>
      <c r="AF786" s="11">
        <v>0.22</v>
      </c>
      <c r="AG786" s="11">
        <v>0.19</v>
      </c>
      <c r="AH786" s="11">
        <v>0.3</v>
      </c>
      <c r="AI786" s="11">
        <v>0.31</v>
      </c>
      <c r="AJ786" s="11">
        <v>0.28999999999999998</v>
      </c>
      <c r="AK786" s="11">
        <v>0.25</v>
      </c>
      <c r="AL786" s="11">
        <v>0.2</v>
      </c>
      <c r="AM786" s="11">
        <v>0.22</v>
      </c>
      <c r="AN786" s="11">
        <v>0.25</v>
      </c>
      <c r="AO786" s="11">
        <v>0.28999999999999998</v>
      </c>
      <c r="AP786" s="11">
        <v>0.23</v>
      </c>
      <c r="AQ786" s="11">
        <v>0.31</v>
      </c>
      <c r="AR786" s="11">
        <v>0.2</v>
      </c>
      <c r="AS786" s="11">
        <v>0.33</v>
      </c>
      <c r="AT786" s="11">
        <v>0.26</v>
      </c>
      <c r="AU786" s="11">
        <v>0.31</v>
      </c>
      <c r="AV786" s="11">
        <v>0.27</v>
      </c>
      <c r="AW786" s="11">
        <v>0.28999999999999998</v>
      </c>
      <c r="AX786" s="11">
        <v>0.22</v>
      </c>
      <c r="AY786" s="11">
        <v>0.26</v>
      </c>
    </row>
    <row r="787" spans="1:51">
      <c r="A787" s="3"/>
      <c r="B787" t="s">
        <v>249</v>
      </c>
      <c r="C787" s="4">
        <v>2486</v>
      </c>
      <c r="D787" s="4">
        <v>1382</v>
      </c>
      <c r="E787" s="4">
        <v>511</v>
      </c>
      <c r="F787" s="4">
        <v>474</v>
      </c>
      <c r="G787" s="4">
        <v>120</v>
      </c>
      <c r="H787" s="4">
        <v>1017</v>
      </c>
      <c r="I787" s="4">
        <v>1098</v>
      </c>
      <c r="J787" s="4">
        <v>793</v>
      </c>
      <c r="K787" s="4">
        <v>1272</v>
      </c>
      <c r="L787" s="4">
        <v>177</v>
      </c>
      <c r="M787" s="4">
        <v>57</v>
      </c>
      <c r="N787" s="4">
        <v>111</v>
      </c>
      <c r="O787" s="4">
        <v>438</v>
      </c>
      <c r="P787" s="4">
        <v>1677</v>
      </c>
      <c r="Q787" s="4">
        <v>735</v>
      </c>
      <c r="R787" s="4">
        <v>1466</v>
      </c>
      <c r="S787" s="4">
        <v>1037</v>
      </c>
      <c r="T787" s="4">
        <v>1044</v>
      </c>
      <c r="U787" s="4">
        <v>545</v>
      </c>
      <c r="V787" s="4">
        <v>368</v>
      </c>
      <c r="W787" s="4">
        <v>712</v>
      </c>
      <c r="X787" s="4">
        <v>852</v>
      </c>
      <c r="Y787" s="4">
        <v>559</v>
      </c>
      <c r="Z787" s="4">
        <v>479</v>
      </c>
      <c r="AA787" s="4">
        <v>271</v>
      </c>
      <c r="AB787" s="4">
        <v>507</v>
      </c>
      <c r="AC787" s="4">
        <v>1817</v>
      </c>
      <c r="AD787" s="4">
        <v>121</v>
      </c>
      <c r="AE787" s="4">
        <v>251</v>
      </c>
      <c r="AF787" s="4">
        <v>84</v>
      </c>
      <c r="AG787" s="4">
        <v>914</v>
      </c>
      <c r="AH787" s="4">
        <v>1010</v>
      </c>
      <c r="AI787" s="4">
        <v>513</v>
      </c>
      <c r="AJ787" s="4">
        <v>778</v>
      </c>
      <c r="AK787" s="4">
        <v>1647</v>
      </c>
      <c r="AL787" s="4">
        <v>701</v>
      </c>
      <c r="AM787" s="4">
        <v>163</v>
      </c>
      <c r="AN787" s="4">
        <v>19</v>
      </c>
      <c r="AO787" s="4">
        <v>1433</v>
      </c>
      <c r="AP787" s="4">
        <v>36</v>
      </c>
      <c r="AQ787" s="4">
        <v>1237</v>
      </c>
      <c r="AR787" s="4">
        <v>1114</v>
      </c>
      <c r="AS787" s="4">
        <v>122</v>
      </c>
      <c r="AT787" s="4">
        <v>2258</v>
      </c>
      <c r="AU787" s="4">
        <v>669</v>
      </c>
      <c r="AV787" s="4">
        <v>1447</v>
      </c>
      <c r="AW787" s="4">
        <v>1112</v>
      </c>
      <c r="AX787" s="4">
        <v>408</v>
      </c>
      <c r="AY787" s="4">
        <v>625</v>
      </c>
    </row>
    <row r="788" spans="1:51">
      <c r="A788" s="3"/>
      <c r="C788" s="11">
        <v>0.65</v>
      </c>
      <c r="D788" s="11">
        <v>0.61</v>
      </c>
      <c r="E788" s="11">
        <v>0.63</v>
      </c>
      <c r="F788" s="11">
        <v>0.81</v>
      </c>
      <c r="G788" s="11">
        <v>0.81</v>
      </c>
      <c r="H788" s="11">
        <v>0.65</v>
      </c>
      <c r="I788" s="11">
        <v>0.62</v>
      </c>
      <c r="J788" s="11">
        <v>0.6</v>
      </c>
      <c r="K788" s="11">
        <v>0.66</v>
      </c>
      <c r="L788" s="11">
        <v>0.55000000000000004</v>
      </c>
      <c r="M788" s="11">
        <v>0.67</v>
      </c>
      <c r="N788" s="11">
        <v>0.62</v>
      </c>
      <c r="O788" s="11">
        <v>0.56999999999999995</v>
      </c>
      <c r="P788" s="11">
        <v>0.66</v>
      </c>
      <c r="Q788" s="11">
        <v>0.61</v>
      </c>
      <c r="R788" s="11">
        <v>0.65</v>
      </c>
      <c r="S788" s="11">
        <v>0.63</v>
      </c>
      <c r="T788" s="11">
        <v>0.64</v>
      </c>
      <c r="U788" s="11">
        <v>0.79</v>
      </c>
      <c r="V788" s="11">
        <v>0.77</v>
      </c>
      <c r="W788" s="11">
        <v>0.6</v>
      </c>
      <c r="X788" s="11">
        <v>0.59</v>
      </c>
      <c r="Y788" s="11">
        <v>0.67</v>
      </c>
      <c r="Z788" s="11">
        <v>0.67</v>
      </c>
      <c r="AA788" s="11">
        <v>0.66</v>
      </c>
      <c r="AB788" s="11">
        <v>0.63</v>
      </c>
      <c r="AC788" s="11">
        <v>0.66</v>
      </c>
      <c r="AD788" s="11">
        <v>0.65</v>
      </c>
      <c r="AE788" s="11">
        <v>0.69</v>
      </c>
      <c r="AF788" s="11">
        <v>0.75</v>
      </c>
      <c r="AG788" s="11">
        <v>0.74</v>
      </c>
      <c r="AH788" s="11">
        <v>0.63</v>
      </c>
      <c r="AI788" s="11">
        <v>0.63</v>
      </c>
      <c r="AJ788" s="11">
        <v>0.63</v>
      </c>
      <c r="AK788" s="11">
        <v>0.69</v>
      </c>
      <c r="AL788" s="11">
        <v>0.7</v>
      </c>
      <c r="AM788" s="11">
        <v>0.69</v>
      </c>
      <c r="AN788" s="11">
        <v>0.72</v>
      </c>
      <c r="AO788" s="11">
        <v>0.66</v>
      </c>
      <c r="AP788" s="11">
        <v>0.64</v>
      </c>
      <c r="AQ788" s="11">
        <v>0.65</v>
      </c>
      <c r="AR788" s="11">
        <v>0.71</v>
      </c>
      <c r="AS788" s="11">
        <v>0.53</v>
      </c>
      <c r="AT788" s="11">
        <v>0.68</v>
      </c>
      <c r="AU788" s="11">
        <v>0.57999999999999996</v>
      </c>
      <c r="AV788" s="11">
        <v>0.67</v>
      </c>
      <c r="AW788" s="11">
        <v>0.65</v>
      </c>
      <c r="AX788" s="11">
        <v>0.72</v>
      </c>
      <c r="AY788" s="11">
        <v>0.67</v>
      </c>
    </row>
    <row r="789" spans="1:51">
      <c r="A789" s="3"/>
      <c r="B789" t="s">
        <v>250</v>
      </c>
      <c r="C789" s="4">
        <v>283</v>
      </c>
      <c r="D789" s="4">
        <v>186</v>
      </c>
      <c r="E789" s="4">
        <v>55</v>
      </c>
      <c r="F789" s="4">
        <v>37</v>
      </c>
      <c r="G789" s="4">
        <v>5</v>
      </c>
      <c r="H789" s="4">
        <v>119</v>
      </c>
      <c r="I789" s="4">
        <v>126</v>
      </c>
      <c r="J789" s="4">
        <v>100</v>
      </c>
      <c r="K789" s="4">
        <v>153</v>
      </c>
      <c r="L789" s="4">
        <v>28</v>
      </c>
      <c r="M789" s="4">
        <v>6</v>
      </c>
      <c r="N789" s="4">
        <v>23</v>
      </c>
      <c r="O789" s="4">
        <v>88</v>
      </c>
      <c r="P789" s="4">
        <v>157</v>
      </c>
      <c r="Q789" s="4">
        <v>121</v>
      </c>
      <c r="R789" s="4">
        <v>139</v>
      </c>
      <c r="S789" s="4">
        <v>126</v>
      </c>
      <c r="T789" s="4">
        <v>117</v>
      </c>
      <c r="U789" s="4">
        <v>38</v>
      </c>
      <c r="V789" s="4">
        <v>31</v>
      </c>
      <c r="W789" s="4">
        <v>118</v>
      </c>
      <c r="X789" s="4">
        <v>96</v>
      </c>
      <c r="Y789" s="4">
        <v>60</v>
      </c>
      <c r="Z789" s="4">
        <v>53</v>
      </c>
      <c r="AA789" s="4">
        <v>38</v>
      </c>
      <c r="AB789" s="4">
        <v>48</v>
      </c>
      <c r="AC789" s="4">
        <v>200</v>
      </c>
      <c r="AD789" s="4">
        <v>9</v>
      </c>
      <c r="AE789" s="4">
        <v>16</v>
      </c>
      <c r="AF789" s="4">
        <v>3</v>
      </c>
      <c r="AG789" s="4">
        <v>94</v>
      </c>
      <c r="AH789" s="4">
        <v>122</v>
      </c>
      <c r="AI789" s="4">
        <v>45</v>
      </c>
      <c r="AJ789" s="4">
        <v>104</v>
      </c>
      <c r="AK789" s="4">
        <v>147</v>
      </c>
      <c r="AL789" s="4">
        <v>98</v>
      </c>
      <c r="AM789" s="4">
        <v>22</v>
      </c>
      <c r="AN789" s="4">
        <v>1</v>
      </c>
      <c r="AO789" s="4">
        <v>104</v>
      </c>
      <c r="AP789" s="4">
        <v>7</v>
      </c>
      <c r="AQ789" s="4">
        <v>90</v>
      </c>
      <c r="AR789" s="4">
        <v>142</v>
      </c>
      <c r="AS789" s="4">
        <v>33</v>
      </c>
      <c r="AT789" s="4">
        <v>208</v>
      </c>
      <c r="AU789" s="4">
        <v>125</v>
      </c>
      <c r="AV789" s="4">
        <v>120</v>
      </c>
      <c r="AW789" s="4">
        <v>114</v>
      </c>
      <c r="AX789" s="4">
        <v>37</v>
      </c>
      <c r="AY789" s="4">
        <v>61</v>
      </c>
    </row>
    <row r="790" spans="1:51">
      <c r="A790" s="3"/>
      <c r="C790" s="11">
        <v>7.0000000000000007E-2</v>
      </c>
      <c r="D790" s="11">
        <v>0.08</v>
      </c>
      <c r="E790" s="11">
        <v>7.0000000000000007E-2</v>
      </c>
      <c r="F790" s="11">
        <v>0.06</v>
      </c>
      <c r="G790" s="11">
        <v>0.03</v>
      </c>
      <c r="H790" s="11">
        <v>0.08</v>
      </c>
      <c r="I790" s="11">
        <v>7.0000000000000007E-2</v>
      </c>
      <c r="J790" s="11">
        <v>0.08</v>
      </c>
      <c r="K790" s="11">
        <v>0.08</v>
      </c>
      <c r="L790" s="11">
        <v>0.09</v>
      </c>
      <c r="M790" s="11">
        <v>7.0000000000000007E-2</v>
      </c>
      <c r="N790" s="11">
        <v>0.13</v>
      </c>
      <c r="O790" s="11">
        <v>0.11</v>
      </c>
      <c r="P790" s="11">
        <v>0.06</v>
      </c>
      <c r="Q790" s="11">
        <v>0.1</v>
      </c>
      <c r="R790" s="11">
        <v>0.06</v>
      </c>
      <c r="S790" s="11">
        <v>0.08</v>
      </c>
      <c r="T790" s="11">
        <v>7.0000000000000007E-2</v>
      </c>
      <c r="U790" s="11">
        <v>0.06</v>
      </c>
      <c r="V790" s="11">
        <v>7.0000000000000007E-2</v>
      </c>
      <c r="W790" s="11">
        <v>0.1</v>
      </c>
      <c r="X790" s="11">
        <v>7.0000000000000007E-2</v>
      </c>
      <c r="Y790" s="11">
        <v>7.0000000000000007E-2</v>
      </c>
      <c r="Z790" s="11">
        <v>7.0000000000000007E-2</v>
      </c>
      <c r="AA790" s="11">
        <v>0.09</v>
      </c>
      <c r="AB790" s="11">
        <v>0.06</v>
      </c>
      <c r="AC790" s="11">
        <v>7.0000000000000007E-2</v>
      </c>
      <c r="AD790" s="11">
        <v>0.05</v>
      </c>
      <c r="AE790" s="11">
        <v>0.04</v>
      </c>
      <c r="AF790" s="11">
        <v>0.03</v>
      </c>
      <c r="AG790" s="11">
        <v>0.08</v>
      </c>
      <c r="AH790" s="11">
        <v>0.08</v>
      </c>
      <c r="AI790" s="11">
        <v>0.06</v>
      </c>
      <c r="AJ790" s="11">
        <v>0.08</v>
      </c>
      <c r="AK790" s="11">
        <v>0.06</v>
      </c>
      <c r="AL790" s="11">
        <v>0.1</v>
      </c>
      <c r="AM790" s="11">
        <v>0.09</v>
      </c>
      <c r="AN790" s="11">
        <v>0.04</v>
      </c>
      <c r="AO790" s="11">
        <v>0.05</v>
      </c>
      <c r="AP790" s="11">
        <v>0.13</v>
      </c>
      <c r="AQ790" s="11">
        <v>0.05</v>
      </c>
      <c r="AR790" s="11">
        <v>0.09</v>
      </c>
      <c r="AS790" s="11">
        <v>0.14000000000000001</v>
      </c>
      <c r="AT790" s="11">
        <v>0.06</v>
      </c>
      <c r="AU790" s="11">
        <v>0.11</v>
      </c>
      <c r="AV790" s="11">
        <v>0.06</v>
      </c>
      <c r="AW790" s="11">
        <v>7.0000000000000007E-2</v>
      </c>
      <c r="AX790" s="11">
        <v>7.0000000000000007E-2</v>
      </c>
      <c r="AY790" s="11">
        <v>7.0000000000000007E-2</v>
      </c>
    </row>
    <row r="791" spans="1:51">
      <c r="A791" s="3"/>
    </row>
    <row r="792" spans="1:51">
      <c r="A792" s="3"/>
    </row>
    <row r="793" spans="1:51">
      <c r="A793" s="2" t="s">
        <v>267</v>
      </c>
    </row>
    <row r="794" spans="1:51">
      <c r="A794" s="3"/>
    </row>
    <row r="795" spans="1:51" s="10" customFormat="1" ht="29.25" customHeight="1">
      <c r="A795" s="9"/>
      <c r="C795" s="7" t="s">
        <v>39</v>
      </c>
      <c r="D795" s="14" t="s">
        <v>15</v>
      </c>
      <c r="E795" s="15"/>
      <c r="F795" s="15"/>
      <c r="G795" s="15"/>
      <c r="H795" s="14" t="s">
        <v>16</v>
      </c>
      <c r="I795" s="15"/>
      <c r="J795" s="14" t="s">
        <v>17</v>
      </c>
      <c r="K795" s="15"/>
      <c r="L795" s="15"/>
      <c r="M795" s="15"/>
      <c r="N795" s="15"/>
      <c r="O795" s="14" t="s">
        <v>40</v>
      </c>
      <c r="P795" s="15"/>
      <c r="Q795" s="14" t="s">
        <v>19</v>
      </c>
      <c r="R795" s="15"/>
      <c r="S795" s="14" t="s">
        <v>41</v>
      </c>
      <c r="T795" s="15"/>
      <c r="U795" s="14" t="s">
        <v>42</v>
      </c>
      <c r="V795" s="15"/>
      <c r="W795" s="15"/>
      <c r="X795" s="15"/>
      <c r="Y795" s="14" t="s">
        <v>22</v>
      </c>
      <c r="Z795" s="15"/>
      <c r="AA795" s="15"/>
      <c r="AB795" s="15"/>
      <c r="AC795" s="15"/>
      <c r="AD795" s="15"/>
      <c r="AE795" s="15"/>
      <c r="AF795" s="15"/>
      <c r="AG795" s="14" t="s">
        <v>23</v>
      </c>
      <c r="AH795" s="15"/>
      <c r="AI795" s="15"/>
      <c r="AJ795" s="14" t="s">
        <v>24</v>
      </c>
      <c r="AK795" s="15"/>
      <c r="AL795" s="14" t="s">
        <v>25</v>
      </c>
      <c r="AM795" s="15"/>
      <c r="AN795" s="15"/>
      <c r="AO795" s="15"/>
      <c r="AP795" s="15"/>
      <c r="AQ795" s="15"/>
      <c r="AR795" s="15"/>
      <c r="AS795" s="14" t="s">
        <v>26</v>
      </c>
      <c r="AT795" s="15"/>
      <c r="AU795" s="14" t="s">
        <v>43</v>
      </c>
      <c r="AV795" s="15"/>
      <c r="AW795" s="14" t="s">
        <v>44</v>
      </c>
      <c r="AX795" s="15"/>
      <c r="AY795" s="15"/>
    </row>
    <row r="796" spans="1:51" s="7" customFormat="1" ht="32.25" customHeight="1">
      <c r="A796" s="6"/>
      <c r="D796" s="8" t="s">
        <v>45</v>
      </c>
      <c r="E796" s="8" t="s">
        <v>46</v>
      </c>
      <c r="F796" s="8" t="s">
        <v>47</v>
      </c>
      <c r="G796" s="8" t="s">
        <v>48</v>
      </c>
      <c r="H796" s="8" t="s">
        <v>49</v>
      </c>
      <c r="I796" s="8" t="s">
        <v>50</v>
      </c>
      <c r="J796" s="8" t="s">
        <v>51</v>
      </c>
      <c r="K796" s="8" t="s">
        <v>52</v>
      </c>
      <c r="L796" s="8" t="s">
        <v>53</v>
      </c>
      <c r="M796" s="8" t="s">
        <v>54</v>
      </c>
      <c r="N796" s="8" t="s">
        <v>55</v>
      </c>
      <c r="O796" s="8" t="s">
        <v>56</v>
      </c>
      <c r="P796" s="8" t="s">
        <v>57</v>
      </c>
      <c r="Q796" s="8" t="s">
        <v>56</v>
      </c>
      <c r="R796" s="8" t="s">
        <v>57</v>
      </c>
      <c r="S796" s="8" t="s">
        <v>56</v>
      </c>
      <c r="T796" s="8" t="s">
        <v>57</v>
      </c>
      <c r="U796" s="8" t="s">
        <v>58</v>
      </c>
      <c r="V796" s="8" t="s">
        <v>59</v>
      </c>
      <c r="W796" s="8" t="s">
        <v>60</v>
      </c>
      <c r="X796" s="8" t="s">
        <v>61</v>
      </c>
      <c r="Y796" s="8" t="s">
        <v>62</v>
      </c>
      <c r="Z796" s="8" t="s">
        <v>63</v>
      </c>
      <c r="AA796" s="8" t="s">
        <v>64</v>
      </c>
      <c r="AB796" s="8" t="s">
        <v>65</v>
      </c>
      <c r="AC796" s="8" t="s">
        <v>66</v>
      </c>
      <c r="AD796" s="8" t="s">
        <v>67</v>
      </c>
      <c r="AE796" s="8" t="s">
        <v>68</v>
      </c>
      <c r="AF796" s="8" t="s">
        <v>69</v>
      </c>
      <c r="AG796" s="8" t="s">
        <v>70</v>
      </c>
      <c r="AH796" s="8" t="s">
        <v>71</v>
      </c>
      <c r="AI796" s="8" t="s">
        <v>72</v>
      </c>
      <c r="AJ796" s="8" t="s">
        <v>73</v>
      </c>
      <c r="AK796" s="8" t="s">
        <v>74</v>
      </c>
      <c r="AL796" s="8" t="s">
        <v>75</v>
      </c>
      <c r="AM796" s="8" t="s">
        <v>76</v>
      </c>
      <c r="AN796" s="8" t="s">
        <v>77</v>
      </c>
      <c r="AO796" s="8" t="s">
        <v>78</v>
      </c>
      <c r="AP796" s="8" t="s">
        <v>79</v>
      </c>
      <c r="AQ796" s="8" t="s">
        <v>80</v>
      </c>
      <c r="AR796" s="8" t="s">
        <v>81</v>
      </c>
      <c r="AS796" s="8" t="s">
        <v>82</v>
      </c>
      <c r="AT796" s="8" t="s">
        <v>57</v>
      </c>
      <c r="AU796" s="8" t="s">
        <v>56</v>
      </c>
      <c r="AV796" s="8" t="s">
        <v>57</v>
      </c>
      <c r="AW796" s="8" t="s">
        <v>83</v>
      </c>
      <c r="AX796" s="8" t="s">
        <v>84</v>
      </c>
      <c r="AY796" s="8" t="s">
        <v>85</v>
      </c>
    </row>
    <row r="797" spans="1:51">
      <c r="A797" s="3" t="s">
        <v>86</v>
      </c>
      <c r="C797" s="4">
        <v>3468</v>
      </c>
      <c r="D797" s="4">
        <v>2008</v>
      </c>
      <c r="E797" s="4">
        <v>750</v>
      </c>
      <c r="F797" s="4">
        <v>563</v>
      </c>
      <c r="G797" s="4">
        <v>147</v>
      </c>
      <c r="H797" s="4">
        <v>1431</v>
      </c>
      <c r="I797" s="4">
        <v>1606</v>
      </c>
      <c r="J797" s="4">
        <v>1120</v>
      </c>
      <c r="K797" s="4">
        <v>1839</v>
      </c>
      <c r="L797" s="4">
        <v>307</v>
      </c>
      <c r="M797" s="4">
        <v>76</v>
      </c>
      <c r="N797" s="4">
        <v>166</v>
      </c>
      <c r="O797" s="4">
        <v>704</v>
      </c>
      <c r="P797" s="4">
        <v>2333</v>
      </c>
      <c r="Q797" s="4">
        <v>1081</v>
      </c>
      <c r="R797" s="4">
        <v>2051</v>
      </c>
      <c r="S797" s="4">
        <v>1491</v>
      </c>
      <c r="T797" s="4">
        <v>1499</v>
      </c>
      <c r="U797" s="4">
        <v>665</v>
      </c>
      <c r="V797" s="4">
        <v>461</v>
      </c>
      <c r="W797" s="4">
        <v>1107</v>
      </c>
      <c r="X797" s="4">
        <v>1225</v>
      </c>
      <c r="Y797" s="4">
        <v>763</v>
      </c>
      <c r="Z797" s="4">
        <v>652</v>
      </c>
      <c r="AA797" s="4">
        <v>384</v>
      </c>
      <c r="AB797" s="4">
        <v>745</v>
      </c>
      <c r="AC797" s="4">
        <v>2544</v>
      </c>
      <c r="AD797" s="4">
        <v>166</v>
      </c>
      <c r="AE797" s="4">
        <v>338</v>
      </c>
      <c r="AF797" s="4">
        <v>93</v>
      </c>
      <c r="AG797" s="4">
        <v>1189</v>
      </c>
      <c r="AH797" s="4">
        <v>1506</v>
      </c>
      <c r="AI797" s="4">
        <v>667</v>
      </c>
      <c r="AJ797" s="4">
        <v>1119</v>
      </c>
      <c r="AK797" s="4">
        <v>2205</v>
      </c>
      <c r="AL797" s="4">
        <v>938</v>
      </c>
      <c r="AM797" s="4">
        <v>221</v>
      </c>
      <c r="AN797" s="4">
        <v>24</v>
      </c>
      <c r="AO797" s="4">
        <v>1968</v>
      </c>
      <c r="AP797" s="4">
        <v>53</v>
      </c>
      <c r="AQ797" s="4">
        <v>1720</v>
      </c>
      <c r="AR797" s="4">
        <v>1484</v>
      </c>
      <c r="AS797" s="4">
        <v>220</v>
      </c>
      <c r="AT797" s="4">
        <v>3048</v>
      </c>
      <c r="AU797" s="4">
        <v>1076</v>
      </c>
      <c r="AV797" s="4">
        <v>1962</v>
      </c>
      <c r="AW797" s="4">
        <v>1558</v>
      </c>
      <c r="AX797" s="4">
        <v>520</v>
      </c>
      <c r="AY797" s="4">
        <v>869</v>
      </c>
    </row>
    <row r="798" spans="1:51">
      <c r="A798" s="3"/>
    </row>
    <row r="799" spans="1:51">
      <c r="A799" s="3" t="s">
        <v>268</v>
      </c>
      <c r="B799" t="s">
        <v>269</v>
      </c>
      <c r="C799" s="4">
        <v>1114</v>
      </c>
      <c r="D799" s="4">
        <v>558</v>
      </c>
      <c r="E799" s="4">
        <v>311</v>
      </c>
      <c r="F799" s="4">
        <v>175</v>
      </c>
      <c r="G799" s="4">
        <v>70</v>
      </c>
      <c r="H799" s="4">
        <v>498</v>
      </c>
      <c r="I799" s="4">
        <v>497</v>
      </c>
      <c r="J799" s="4">
        <v>391</v>
      </c>
      <c r="K799" s="4">
        <v>553</v>
      </c>
      <c r="L799" s="4">
        <v>84</v>
      </c>
      <c r="M799" s="4">
        <v>23</v>
      </c>
      <c r="N799" s="4">
        <v>50</v>
      </c>
      <c r="O799" s="4">
        <v>158</v>
      </c>
      <c r="P799" s="4">
        <v>838</v>
      </c>
      <c r="Q799" s="4">
        <v>330</v>
      </c>
      <c r="R799" s="4">
        <v>692</v>
      </c>
      <c r="S799" s="4">
        <v>497</v>
      </c>
      <c r="T799" s="4">
        <v>483</v>
      </c>
      <c r="U799" s="4">
        <v>219</v>
      </c>
      <c r="V799" s="4">
        <v>127</v>
      </c>
      <c r="W799" s="4">
        <v>332</v>
      </c>
      <c r="X799" s="4">
        <v>436</v>
      </c>
      <c r="Y799" s="4">
        <v>231</v>
      </c>
      <c r="Z799" s="4">
        <v>208</v>
      </c>
      <c r="AA799" s="4">
        <v>111</v>
      </c>
      <c r="AB799" s="4">
        <v>252</v>
      </c>
      <c r="AC799" s="4">
        <v>803</v>
      </c>
      <c r="AD799" s="4">
        <v>58</v>
      </c>
      <c r="AE799" s="4">
        <v>110</v>
      </c>
      <c r="AF799" s="4">
        <v>41</v>
      </c>
      <c r="AG799" s="4">
        <v>313</v>
      </c>
      <c r="AH799" s="4">
        <v>533</v>
      </c>
      <c r="AI799" s="4">
        <v>240</v>
      </c>
      <c r="AJ799" s="4">
        <v>392</v>
      </c>
      <c r="AK799" s="4">
        <v>683</v>
      </c>
      <c r="AL799" s="4">
        <v>234</v>
      </c>
      <c r="AM799" s="4">
        <v>75</v>
      </c>
      <c r="AN799" s="4">
        <v>5</v>
      </c>
      <c r="AO799" s="4">
        <v>719</v>
      </c>
      <c r="AP799" s="4">
        <v>9</v>
      </c>
      <c r="AQ799" s="4">
        <v>633</v>
      </c>
      <c r="AR799" s="4">
        <v>407</v>
      </c>
      <c r="AS799" s="4">
        <v>66</v>
      </c>
      <c r="AT799" s="4">
        <v>1008</v>
      </c>
      <c r="AU799" s="4">
        <v>205</v>
      </c>
      <c r="AV799" s="4">
        <v>790</v>
      </c>
      <c r="AW799" s="4">
        <v>531</v>
      </c>
      <c r="AX799" s="4">
        <v>180</v>
      </c>
      <c r="AY799" s="4">
        <v>238</v>
      </c>
    </row>
    <row r="800" spans="1:51">
      <c r="A800" s="3"/>
      <c r="C800" s="11">
        <v>0.32</v>
      </c>
      <c r="D800" s="11">
        <v>0.28000000000000003</v>
      </c>
      <c r="E800" s="11">
        <v>0.41</v>
      </c>
      <c r="F800" s="11">
        <v>0.31</v>
      </c>
      <c r="G800" s="11">
        <v>0.47</v>
      </c>
      <c r="H800" s="11">
        <v>0.35</v>
      </c>
      <c r="I800" s="11">
        <v>0.31</v>
      </c>
      <c r="J800" s="11">
        <v>0.35</v>
      </c>
      <c r="K800" s="11">
        <v>0.3</v>
      </c>
      <c r="L800" s="11">
        <v>0.27</v>
      </c>
      <c r="M800" s="11">
        <v>0.3</v>
      </c>
      <c r="N800" s="11">
        <v>0.3</v>
      </c>
      <c r="O800" s="11">
        <v>0.22</v>
      </c>
      <c r="P800" s="11">
        <v>0.36</v>
      </c>
      <c r="Q800" s="11">
        <v>0.31</v>
      </c>
      <c r="R800" s="11">
        <v>0.34</v>
      </c>
      <c r="S800" s="11">
        <v>0.33</v>
      </c>
      <c r="T800" s="11">
        <v>0.32</v>
      </c>
      <c r="U800" s="11">
        <v>0.33</v>
      </c>
      <c r="V800" s="11">
        <v>0.27</v>
      </c>
      <c r="W800" s="11">
        <v>0.3</v>
      </c>
      <c r="X800" s="11">
        <v>0.36</v>
      </c>
      <c r="Y800" s="11">
        <v>0.3</v>
      </c>
      <c r="Z800" s="11">
        <v>0.32</v>
      </c>
      <c r="AA800" s="11">
        <v>0.28999999999999998</v>
      </c>
      <c r="AB800" s="11">
        <v>0.34</v>
      </c>
      <c r="AC800" s="11">
        <v>0.32</v>
      </c>
      <c r="AD800" s="11">
        <v>0.35</v>
      </c>
      <c r="AE800" s="11">
        <v>0.32</v>
      </c>
      <c r="AF800" s="11">
        <v>0.44</v>
      </c>
      <c r="AG800" s="11">
        <v>0.26</v>
      </c>
      <c r="AH800" s="11">
        <v>0.35</v>
      </c>
      <c r="AI800" s="11">
        <v>0.36</v>
      </c>
      <c r="AJ800" s="11">
        <v>0.35</v>
      </c>
      <c r="AK800" s="11">
        <v>0.31</v>
      </c>
      <c r="AL800" s="11">
        <v>0.25</v>
      </c>
      <c r="AM800" s="11">
        <v>0.34</v>
      </c>
      <c r="AN800" s="11">
        <v>0.23</v>
      </c>
      <c r="AO800" s="11">
        <v>0.37</v>
      </c>
      <c r="AP800" s="11">
        <v>0.16</v>
      </c>
      <c r="AQ800" s="11">
        <v>0.37</v>
      </c>
      <c r="AR800" s="11">
        <v>0.27</v>
      </c>
      <c r="AS800" s="11">
        <v>0.3</v>
      </c>
      <c r="AT800" s="11">
        <v>0.33</v>
      </c>
      <c r="AU800" s="11">
        <v>0.19</v>
      </c>
      <c r="AV800" s="11">
        <v>0.4</v>
      </c>
      <c r="AW800" s="11">
        <v>0.34</v>
      </c>
      <c r="AX800" s="11">
        <v>0.35</v>
      </c>
      <c r="AY800" s="11">
        <v>0.27</v>
      </c>
    </row>
    <row r="801" spans="1:51">
      <c r="A801" s="3"/>
      <c r="B801" t="s">
        <v>270</v>
      </c>
      <c r="C801" s="4">
        <v>1485</v>
      </c>
      <c r="D801" s="4">
        <v>873</v>
      </c>
      <c r="E801" s="4">
        <v>292</v>
      </c>
      <c r="F801" s="4">
        <v>265</v>
      </c>
      <c r="G801" s="4">
        <v>55</v>
      </c>
      <c r="H801" s="4">
        <v>597</v>
      </c>
      <c r="I801" s="4">
        <v>679</v>
      </c>
      <c r="J801" s="4">
        <v>452</v>
      </c>
      <c r="K801" s="4">
        <v>788</v>
      </c>
      <c r="L801" s="4">
        <v>147</v>
      </c>
      <c r="M801" s="4">
        <v>35</v>
      </c>
      <c r="N801" s="4">
        <v>77</v>
      </c>
      <c r="O801" s="4">
        <v>319</v>
      </c>
      <c r="P801" s="4">
        <v>957</v>
      </c>
      <c r="Q801" s="4">
        <v>471</v>
      </c>
      <c r="R801" s="4">
        <v>841</v>
      </c>
      <c r="S801" s="4">
        <v>622</v>
      </c>
      <c r="T801" s="4">
        <v>634</v>
      </c>
      <c r="U801" s="4">
        <v>312</v>
      </c>
      <c r="V801" s="4">
        <v>209</v>
      </c>
      <c r="W801" s="4">
        <v>467</v>
      </c>
      <c r="X801" s="4">
        <v>490</v>
      </c>
      <c r="Y801" s="4">
        <v>325</v>
      </c>
      <c r="Z801" s="4">
        <v>277</v>
      </c>
      <c r="AA801" s="4">
        <v>168</v>
      </c>
      <c r="AB801" s="4">
        <v>309</v>
      </c>
      <c r="AC801" s="4">
        <v>1080</v>
      </c>
      <c r="AD801" s="4">
        <v>79</v>
      </c>
      <c r="AE801" s="4">
        <v>156</v>
      </c>
      <c r="AF801" s="4">
        <v>31</v>
      </c>
      <c r="AG801" s="4">
        <v>570</v>
      </c>
      <c r="AH801" s="4">
        <v>599</v>
      </c>
      <c r="AI801" s="4">
        <v>272</v>
      </c>
      <c r="AJ801" s="4">
        <v>467</v>
      </c>
      <c r="AK801" s="4">
        <v>959</v>
      </c>
      <c r="AL801" s="4">
        <v>418</v>
      </c>
      <c r="AM801" s="4">
        <v>92</v>
      </c>
      <c r="AN801" s="4">
        <v>11</v>
      </c>
      <c r="AO801" s="4">
        <v>820</v>
      </c>
      <c r="AP801" s="4">
        <v>31</v>
      </c>
      <c r="AQ801" s="4">
        <v>714</v>
      </c>
      <c r="AR801" s="4">
        <v>659</v>
      </c>
      <c r="AS801" s="4">
        <v>78</v>
      </c>
      <c r="AT801" s="4">
        <v>1310</v>
      </c>
      <c r="AU801" s="4">
        <v>443</v>
      </c>
      <c r="AV801" s="4">
        <v>833</v>
      </c>
      <c r="AW801" s="4">
        <v>669</v>
      </c>
      <c r="AX801" s="4">
        <v>205</v>
      </c>
      <c r="AY801" s="4">
        <v>384</v>
      </c>
    </row>
    <row r="802" spans="1:51">
      <c r="A802" s="3"/>
      <c r="C802" s="11">
        <v>0.43</v>
      </c>
      <c r="D802" s="11">
        <v>0.43</v>
      </c>
      <c r="E802" s="11">
        <v>0.39</v>
      </c>
      <c r="F802" s="11">
        <v>0.47</v>
      </c>
      <c r="G802" s="11">
        <v>0.37</v>
      </c>
      <c r="H802" s="11">
        <v>0.42</v>
      </c>
      <c r="I802" s="11">
        <v>0.42</v>
      </c>
      <c r="J802" s="11">
        <v>0.4</v>
      </c>
      <c r="K802" s="11">
        <v>0.43</v>
      </c>
      <c r="L802" s="11">
        <v>0.48</v>
      </c>
      <c r="M802" s="11">
        <v>0.45</v>
      </c>
      <c r="N802" s="11">
        <v>0.46</v>
      </c>
      <c r="O802" s="11">
        <v>0.45</v>
      </c>
      <c r="P802" s="11">
        <v>0.41</v>
      </c>
      <c r="Q802" s="11">
        <v>0.44</v>
      </c>
      <c r="R802" s="11">
        <v>0.41</v>
      </c>
      <c r="S802" s="11">
        <v>0.42</v>
      </c>
      <c r="T802" s="11">
        <v>0.42</v>
      </c>
      <c r="U802" s="11">
        <v>0.47</v>
      </c>
      <c r="V802" s="11">
        <v>0.45</v>
      </c>
      <c r="W802" s="11">
        <v>0.42</v>
      </c>
      <c r="X802" s="11">
        <v>0.4</v>
      </c>
      <c r="Y802" s="11">
        <v>0.43</v>
      </c>
      <c r="Z802" s="11">
        <v>0.43</v>
      </c>
      <c r="AA802" s="11">
        <v>0.44</v>
      </c>
      <c r="AB802" s="11">
        <v>0.42</v>
      </c>
      <c r="AC802" s="11">
        <v>0.42</v>
      </c>
      <c r="AD802" s="11">
        <v>0.47</v>
      </c>
      <c r="AE802" s="11">
        <v>0.46</v>
      </c>
      <c r="AF802" s="11">
        <v>0.33</v>
      </c>
      <c r="AG802" s="11">
        <v>0.48</v>
      </c>
      <c r="AH802" s="11">
        <v>0.4</v>
      </c>
      <c r="AI802" s="11">
        <v>0.41</v>
      </c>
      <c r="AJ802" s="11">
        <v>0.42</v>
      </c>
      <c r="AK802" s="11">
        <v>0.43</v>
      </c>
      <c r="AL802" s="11">
        <v>0.45</v>
      </c>
      <c r="AM802" s="11">
        <v>0.42</v>
      </c>
      <c r="AN802" s="11">
        <v>0.48</v>
      </c>
      <c r="AO802" s="11">
        <v>0.42</v>
      </c>
      <c r="AP802" s="11">
        <v>0.57999999999999996</v>
      </c>
      <c r="AQ802" s="11">
        <v>0.42</v>
      </c>
      <c r="AR802" s="11">
        <v>0.44</v>
      </c>
      <c r="AS802" s="11">
        <v>0.35</v>
      </c>
      <c r="AT802" s="11">
        <v>0.43</v>
      </c>
      <c r="AU802" s="11">
        <v>0.41</v>
      </c>
      <c r="AV802" s="11">
        <v>0.42</v>
      </c>
      <c r="AW802" s="11">
        <v>0.43</v>
      </c>
      <c r="AX802" s="11">
        <v>0.39</v>
      </c>
      <c r="AY802" s="11">
        <v>0.44</v>
      </c>
    </row>
    <row r="803" spans="1:51">
      <c r="A803" s="3"/>
      <c r="B803" t="s">
        <v>271</v>
      </c>
      <c r="C803" s="4">
        <v>485</v>
      </c>
      <c r="D803" s="4">
        <v>341</v>
      </c>
      <c r="E803" s="4">
        <v>82</v>
      </c>
      <c r="F803" s="4">
        <v>52</v>
      </c>
      <c r="G803" s="4">
        <v>10</v>
      </c>
      <c r="H803" s="4">
        <v>179</v>
      </c>
      <c r="I803" s="4">
        <v>257</v>
      </c>
      <c r="J803" s="4">
        <v>167</v>
      </c>
      <c r="K803" s="4">
        <v>280</v>
      </c>
      <c r="L803" s="4">
        <v>49</v>
      </c>
      <c r="M803" s="4">
        <v>13</v>
      </c>
      <c r="N803" s="4">
        <v>22</v>
      </c>
      <c r="O803" s="4">
        <v>138</v>
      </c>
      <c r="P803" s="4">
        <v>298</v>
      </c>
      <c r="Q803" s="4">
        <v>168</v>
      </c>
      <c r="R803" s="4">
        <v>284</v>
      </c>
      <c r="S803" s="4">
        <v>221</v>
      </c>
      <c r="T803" s="4">
        <v>210</v>
      </c>
      <c r="U803" s="4">
        <v>61</v>
      </c>
      <c r="V803" s="4">
        <v>60</v>
      </c>
      <c r="W803" s="4">
        <v>171</v>
      </c>
      <c r="X803" s="4">
        <v>194</v>
      </c>
      <c r="Y803" s="4">
        <v>124</v>
      </c>
      <c r="Z803" s="4">
        <v>94</v>
      </c>
      <c r="AA803" s="4">
        <v>41</v>
      </c>
      <c r="AB803" s="4">
        <v>106</v>
      </c>
      <c r="AC803" s="4">
        <v>365</v>
      </c>
      <c r="AD803" s="4">
        <v>16</v>
      </c>
      <c r="AE803" s="4">
        <v>48</v>
      </c>
      <c r="AF803" s="4">
        <v>15</v>
      </c>
      <c r="AG803" s="4">
        <v>143</v>
      </c>
      <c r="AH803" s="4">
        <v>226</v>
      </c>
      <c r="AI803" s="4">
        <v>105</v>
      </c>
      <c r="AJ803" s="4">
        <v>139</v>
      </c>
      <c r="AK803" s="4">
        <v>326</v>
      </c>
      <c r="AL803" s="4">
        <v>135</v>
      </c>
      <c r="AM803" s="4">
        <v>27</v>
      </c>
      <c r="AN803" s="4">
        <v>4</v>
      </c>
      <c r="AO803" s="4">
        <v>277</v>
      </c>
      <c r="AP803" s="4">
        <v>5</v>
      </c>
      <c r="AQ803" s="4">
        <v>236</v>
      </c>
      <c r="AR803" s="4">
        <v>211</v>
      </c>
      <c r="AS803" s="4">
        <v>44</v>
      </c>
      <c r="AT803" s="4">
        <v>418</v>
      </c>
      <c r="AU803" s="4">
        <v>240</v>
      </c>
      <c r="AV803" s="4">
        <v>196</v>
      </c>
      <c r="AW803" s="4">
        <v>211</v>
      </c>
      <c r="AX803" s="4">
        <v>78</v>
      </c>
      <c r="AY803" s="4">
        <v>136</v>
      </c>
    </row>
    <row r="804" spans="1:51">
      <c r="A804" s="3"/>
      <c r="C804" s="11">
        <v>0.14000000000000001</v>
      </c>
      <c r="D804" s="11">
        <v>0.17</v>
      </c>
      <c r="E804" s="11">
        <v>0.11</v>
      </c>
      <c r="F804" s="11">
        <v>0.09</v>
      </c>
      <c r="G804" s="11">
        <v>7.0000000000000007E-2</v>
      </c>
      <c r="H804" s="11">
        <v>0.12</v>
      </c>
      <c r="I804" s="11">
        <v>0.16</v>
      </c>
      <c r="J804" s="11">
        <v>0.15</v>
      </c>
      <c r="K804" s="11">
        <v>0.15</v>
      </c>
      <c r="L804" s="11">
        <v>0.16</v>
      </c>
      <c r="M804" s="11">
        <v>0.17</v>
      </c>
      <c r="N804" s="11">
        <v>0.13</v>
      </c>
      <c r="O804" s="11">
        <v>0.2</v>
      </c>
      <c r="P804" s="11">
        <v>0.13</v>
      </c>
      <c r="Q804" s="11">
        <v>0.16</v>
      </c>
      <c r="R804" s="11">
        <v>0.14000000000000001</v>
      </c>
      <c r="S804" s="11">
        <v>0.15</v>
      </c>
      <c r="T804" s="11">
        <v>0.14000000000000001</v>
      </c>
      <c r="U804" s="11">
        <v>0.09</v>
      </c>
      <c r="V804" s="11">
        <v>0.13</v>
      </c>
      <c r="W804" s="11">
        <v>0.15</v>
      </c>
      <c r="X804" s="11">
        <v>0.16</v>
      </c>
      <c r="Y804" s="11">
        <v>0.16</v>
      </c>
      <c r="Z804" s="11">
        <v>0.14000000000000001</v>
      </c>
      <c r="AA804" s="11">
        <v>0.11</v>
      </c>
      <c r="AB804" s="11">
        <v>0.14000000000000001</v>
      </c>
      <c r="AC804" s="11">
        <v>0.14000000000000001</v>
      </c>
      <c r="AD804" s="11">
        <v>0.1</v>
      </c>
      <c r="AE804" s="11">
        <v>0.14000000000000001</v>
      </c>
      <c r="AF804" s="11">
        <v>0.16</v>
      </c>
      <c r="AG804" s="11">
        <v>0.12</v>
      </c>
      <c r="AH804" s="11">
        <v>0.15</v>
      </c>
      <c r="AI804" s="11">
        <v>0.16</v>
      </c>
      <c r="AJ804" s="11">
        <v>0.12</v>
      </c>
      <c r="AK804" s="11">
        <v>0.15</v>
      </c>
      <c r="AL804" s="11">
        <v>0.14000000000000001</v>
      </c>
      <c r="AM804" s="11">
        <v>0.12</v>
      </c>
      <c r="AN804" s="11">
        <v>0.16</v>
      </c>
      <c r="AO804" s="11">
        <v>0.14000000000000001</v>
      </c>
      <c r="AP804" s="11">
        <v>0.09</v>
      </c>
      <c r="AQ804" s="11">
        <v>0.14000000000000001</v>
      </c>
      <c r="AR804" s="11">
        <v>0.14000000000000001</v>
      </c>
      <c r="AS804" s="11">
        <v>0.2</v>
      </c>
      <c r="AT804" s="11">
        <v>0.14000000000000001</v>
      </c>
      <c r="AU804" s="11">
        <v>0.22</v>
      </c>
      <c r="AV804" s="11">
        <v>0.1</v>
      </c>
      <c r="AW804" s="11">
        <v>0.14000000000000001</v>
      </c>
      <c r="AX804" s="11">
        <v>0.15</v>
      </c>
      <c r="AY804" s="11">
        <v>0.16</v>
      </c>
    </row>
    <row r="805" spans="1:51">
      <c r="A805" s="3"/>
      <c r="B805" t="s">
        <v>272</v>
      </c>
      <c r="C805" s="4">
        <v>208</v>
      </c>
      <c r="D805" s="4">
        <v>138</v>
      </c>
      <c r="E805" s="4">
        <v>36</v>
      </c>
      <c r="F805" s="4">
        <v>29</v>
      </c>
      <c r="G805" s="4">
        <v>5</v>
      </c>
      <c r="H805" s="4">
        <v>85</v>
      </c>
      <c r="I805" s="4">
        <v>101</v>
      </c>
      <c r="J805" s="4">
        <v>59</v>
      </c>
      <c r="K805" s="4">
        <v>124</v>
      </c>
      <c r="L805" s="4">
        <v>14</v>
      </c>
      <c r="M805" s="4">
        <v>1</v>
      </c>
      <c r="N805" s="4">
        <v>15</v>
      </c>
      <c r="O805" s="4">
        <v>48</v>
      </c>
      <c r="P805" s="4">
        <v>138</v>
      </c>
      <c r="Q805" s="4">
        <v>71</v>
      </c>
      <c r="R805" s="4">
        <v>125</v>
      </c>
      <c r="S805" s="4">
        <v>97</v>
      </c>
      <c r="T805" s="4">
        <v>88</v>
      </c>
      <c r="U805" s="4">
        <v>28</v>
      </c>
      <c r="V805" s="4">
        <v>31</v>
      </c>
      <c r="W805" s="4">
        <v>81</v>
      </c>
      <c r="X805" s="4">
        <v>66</v>
      </c>
      <c r="Y805" s="4">
        <v>44</v>
      </c>
      <c r="Z805" s="4">
        <v>41</v>
      </c>
      <c r="AA805" s="4">
        <v>32</v>
      </c>
      <c r="AB805" s="4">
        <v>39</v>
      </c>
      <c r="AC805" s="4">
        <v>156</v>
      </c>
      <c r="AD805" s="4">
        <v>7</v>
      </c>
      <c r="AE805" s="4">
        <v>15</v>
      </c>
      <c r="AF805" s="4">
        <v>4</v>
      </c>
      <c r="AG805" s="4">
        <v>80</v>
      </c>
      <c r="AH805" s="4">
        <v>83</v>
      </c>
      <c r="AI805" s="4">
        <v>32</v>
      </c>
      <c r="AJ805" s="4">
        <v>69</v>
      </c>
      <c r="AK805" s="4">
        <v>125</v>
      </c>
      <c r="AL805" s="4">
        <v>70</v>
      </c>
      <c r="AM805" s="4">
        <v>11</v>
      </c>
      <c r="AN805" s="4">
        <v>1</v>
      </c>
      <c r="AO805" s="4">
        <v>94</v>
      </c>
      <c r="AP805" s="4">
        <v>7</v>
      </c>
      <c r="AQ805" s="4">
        <v>81</v>
      </c>
      <c r="AR805" s="4">
        <v>102</v>
      </c>
      <c r="AS805" s="4">
        <v>17</v>
      </c>
      <c r="AT805" s="4">
        <v>169</v>
      </c>
      <c r="AU805" s="4">
        <v>133</v>
      </c>
      <c r="AV805" s="4">
        <v>53</v>
      </c>
      <c r="AW805" s="4">
        <v>91</v>
      </c>
      <c r="AX805" s="4">
        <v>23</v>
      </c>
      <c r="AY805" s="4">
        <v>59</v>
      </c>
    </row>
    <row r="806" spans="1:51">
      <c r="A806" s="3"/>
      <c r="C806" s="11">
        <v>0.06</v>
      </c>
      <c r="D806" s="11">
        <v>7.0000000000000007E-2</v>
      </c>
      <c r="E806" s="11">
        <v>0.05</v>
      </c>
      <c r="F806" s="11">
        <v>0.05</v>
      </c>
      <c r="G806" s="11">
        <v>0.03</v>
      </c>
      <c r="H806" s="11">
        <v>0.06</v>
      </c>
      <c r="I806" s="11">
        <v>0.06</v>
      </c>
      <c r="J806" s="11">
        <v>0.05</v>
      </c>
      <c r="K806" s="11">
        <v>7.0000000000000007E-2</v>
      </c>
      <c r="L806" s="11">
        <v>0.05</v>
      </c>
      <c r="M806" s="11">
        <v>0.01</v>
      </c>
      <c r="N806" s="11">
        <v>0.09</v>
      </c>
      <c r="O806" s="11">
        <v>7.0000000000000007E-2</v>
      </c>
      <c r="P806" s="11">
        <v>0.06</v>
      </c>
      <c r="Q806" s="11">
        <v>7.0000000000000007E-2</v>
      </c>
      <c r="R806" s="11">
        <v>0.06</v>
      </c>
      <c r="S806" s="11">
        <v>7.0000000000000007E-2</v>
      </c>
      <c r="T806" s="11">
        <v>0.06</v>
      </c>
      <c r="U806" s="11">
        <v>0.04</v>
      </c>
      <c r="V806" s="11">
        <v>7.0000000000000007E-2</v>
      </c>
      <c r="W806" s="11">
        <v>7.0000000000000007E-2</v>
      </c>
      <c r="X806" s="11">
        <v>0.05</v>
      </c>
      <c r="Y806" s="11">
        <v>0.06</v>
      </c>
      <c r="Z806" s="11">
        <v>0.06</v>
      </c>
      <c r="AA806" s="11">
        <v>0.08</v>
      </c>
      <c r="AB806" s="11">
        <v>0.05</v>
      </c>
      <c r="AC806" s="11">
        <v>0.06</v>
      </c>
      <c r="AD806" s="11">
        <v>0.04</v>
      </c>
      <c r="AE806" s="11">
        <v>0.04</v>
      </c>
      <c r="AF806" s="11">
        <v>0.05</v>
      </c>
      <c r="AG806" s="11">
        <v>7.0000000000000007E-2</v>
      </c>
      <c r="AH806" s="11">
        <v>0.06</v>
      </c>
      <c r="AI806" s="11">
        <v>0.05</v>
      </c>
      <c r="AJ806" s="11">
        <v>0.06</v>
      </c>
      <c r="AK806" s="11">
        <v>0.06</v>
      </c>
      <c r="AL806" s="11">
        <v>7.0000000000000007E-2</v>
      </c>
      <c r="AM806" s="11">
        <v>0.05</v>
      </c>
      <c r="AN806" s="11">
        <v>0.04</v>
      </c>
      <c r="AO806" s="11">
        <v>0.05</v>
      </c>
      <c r="AP806" s="11">
        <v>0.13</v>
      </c>
      <c r="AQ806" s="11">
        <v>0.05</v>
      </c>
      <c r="AR806" s="11">
        <v>7.0000000000000007E-2</v>
      </c>
      <c r="AS806" s="11">
        <v>0.08</v>
      </c>
      <c r="AT806" s="11">
        <v>0.06</v>
      </c>
      <c r="AU806" s="11">
        <v>0.12</v>
      </c>
      <c r="AV806" s="11">
        <v>0.03</v>
      </c>
      <c r="AW806" s="11">
        <v>0.06</v>
      </c>
      <c r="AX806" s="11">
        <v>0.04</v>
      </c>
      <c r="AY806" s="11">
        <v>7.0000000000000007E-2</v>
      </c>
    </row>
    <row r="807" spans="1:51">
      <c r="A807" s="3"/>
      <c r="B807" t="s">
        <v>131</v>
      </c>
      <c r="C807" s="4">
        <v>175</v>
      </c>
      <c r="D807" s="4">
        <v>97</v>
      </c>
      <c r="E807" s="4">
        <v>29</v>
      </c>
      <c r="F807" s="4">
        <v>41</v>
      </c>
      <c r="G807" s="4">
        <v>8</v>
      </c>
      <c r="H807" s="4">
        <v>72</v>
      </c>
      <c r="I807" s="4">
        <v>73</v>
      </c>
      <c r="J807" s="4">
        <v>50</v>
      </c>
      <c r="K807" s="4">
        <v>94</v>
      </c>
      <c r="L807" s="4">
        <v>12</v>
      </c>
      <c r="M807" s="4">
        <v>5</v>
      </c>
      <c r="N807" s="4">
        <v>2</v>
      </c>
      <c r="O807" s="4">
        <v>42</v>
      </c>
      <c r="P807" s="4">
        <v>103</v>
      </c>
      <c r="Q807" s="4">
        <v>42</v>
      </c>
      <c r="R807" s="4">
        <v>109</v>
      </c>
      <c r="S807" s="4">
        <v>53</v>
      </c>
      <c r="T807" s="4">
        <v>85</v>
      </c>
      <c r="U807" s="4">
        <v>45</v>
      </c>
      <c r="V807" s="4">
        <v>35</v>
      </c>
      <c r="W807" s="4">
        <v>56</v>
      </c>
      <c r="X807" s="4">
        <v>39</v>
      </c>
      <c r="Y807" s="4">
        <v>39</v>
      </c>
      <c r="Z807" s="4">
        <v>33</v>
      </c>
      <c r="AA807" s="4">
        <v>31</v>
      </c>
      <c r="AB807" s="4">
        <v>38</v>
      </c>
      <c r="AC807" s="4">
        <v>140</v>
      </c>
      <c r="AD807" s="4">
        <v>7</v>
      </c>
      <c r="AE807" s="4">
        <v>9</v>
      </c>
      <c r="AF807" s="4">
        <v>2</v>
      </c>
      <c r="AG807" s="4">
        <v>83</v>
      </c>
      <c r="AH807" s="4">
        <v>66</v>
      </c>
      <c r="AI807" s="4">
        <v>17</v>
      </c>
      <c r="AJ807" s="4">
        <v>52</v>
      </c>
      <c r="AK807" s="4">
        <v>112</v>
      </c>
      <c r="AL807" s="4">
        <v>81</v>
      </c>
      <c r="AM807" s="4">
        <v>16</v>
      </c>
      <c r="AN807" s="4">
        <v>2</v>
      </c>
      <c r="AO807" s="4">
        <v>59</v>
      </c>
      <c r="AP807" s="4">
        <v>2</v>
      </c>
      <c r="AQ807" s="4">
        <v>55</v>
      </c>
      <c r="AR807" s="4">
        <v>105</v>
      </c>
      <c r="AS807" s="4">
        <v>16</v>
      </c>
      <c r="AT807" s="4">
        <v>143</v>
      </c>
      <c r="AU807" s="4">
        <v>55</v>
      </c>
      <c r="AV807" s="4">
        <v>90</v>
      </c>
      <c r="AW807" s="4">
        <v>56</v>
      </c>
      <c r="AX807" s="4">
        <v>33</v>
      </c>
      <c r="AY807" s="4">
        <v>52</v>
      </c>
    </row>
    <row r="808" spans="1:51">
      <c r="A808" s="3"/>
      <c r="C808" s="11">
        <v>0.05</v>
      </c>
      <c r="D808" s="11">
        <v>0.05</v>
      </c>
      <c r="E808" s="11">
        <v>0.04</v>
      </c>
      <c r="F808" s="11">
        <v>7.0000000000000007E-2</v>
      </c>
      <c r="G808" s="11">
        <v>0.05</v>
      </c>
      <c r="H808" s="11">
        <v>0.05</v>
      </c>
      <c r="I808" s="11">
        <v>0.05</v>
      </c>
      <c r="J808" s="11">
        <v>0.04</v>
      </c>
      <c r="K808" s="11">
        <v>0.05</v>
      </c>
      <c r="L808" s="11">
        <v>0.04</v>
      </c>
      <c r="M808" s="11">
        <v>0.06</v>
      </c>
      <c r="N808" s="11">
        <v>0.01</v>
      </c>
      <c r="O808" s="11">
        <v>0.06</v>
      </c>
      <c r="P808" s="11">
        <v>0.04</v>
      </c>
      <c r="Q808" s="11">
        <v>0.04</v>
      </c>
      <c r="R808" s="11">
        <v>0.05</v>
      </c>
      <c r="S808" s="11">
        <v>0.04</v>
      </c>
      <c r="T808" s="11">
        <v>0.06</v>
      </c>
      <c r="U808" s="11">
        <v>7.0000000000000007E-2</v>
      </c>
      <c r="V808" s="11">
        <v>0.08</v>
      </c>
      <c r="W808" s="11">
        <v>0.05</v>
      </c>
      <c r="X808" s="11">
        <v>0.03</v>
      </c>
      <c r="Y808" s="11">
        <v>0.05</v>
      </c>
      <c r="Z808" s="11">
        <v>0.05</v>
      </c>
      <c r="AA808" s="11">
        <v>0.08</v>
      </c>
      <c r="AB808" s="11">
        <v>0.05</v>
      </c>
      <c r="AC808" s="11">
        <v>0.05</v>
      </c>
      <c r="AD808" s="11">
        <v>0.04</v>
      </c>
      <c r="AE808" s="11">
        <v>0.03</v>
      </c>
      <c r="AF808" s="11">
        <v>0.02</v>
      </c>
      <c r="AG808" s="11">
        <v>7.0000000000000007E-2</v>
      </c>
      <c r="AH808" s="11">
        <v>0.04</v>
      </c>
      <c r="AI808" s="11">
        <v>0.03</v>
      </c>
      <c r="AJ808" s="11">
        <v>0.05</v>
      </c>
      <c r="AK808" s="11">
        <v>0.05</v>
      </c>
      <c r="AL808" s="11">
        <v>0.09</v>
      </c>
      <c r="AM808" s="11">
        <v>7.0000000000000007E-2</v>
      </c>
      <c r="AN808" s="11">
        <v>0.09</v>
      </c>
      <c r="AO808" s="11">
        <v>0.03</v>
      </c>
      <c r="AP808" s="11">
        <v>0.03</v>
      </c>
      <c r="AQ808" s="11">
        <v>0.03</v>
      </c>
      <c r="AR808" s="11">
        <v>7.0000000000000007E-2</v>
      </c>
      <c r="AS808" s="11">
        <v>7.0000000000000007E-2</v>
      </c>
      <c r="AT808" s="11">
        <v>0.05</v>
      </c>
      <c r="AU808" s="11">
        <v>0.05</v>
      </c>
      <c r="AV808" s="11">
        <v>0.05</v>
      </c>
      <c r="AW808" s="11">
        <v>0.04</v>
      </c>
      <c r="AX808" s="11">
        <v>0.06</v>
      </c>
      <c r="AY808" s="11">
        <v>0.06</v>
      </c>
    </row>
    <row r="809" spans="1:51">
      <c r="A809" s="3"/>
      <c r="B809" t="s">
        <v>273</v>
      </c>
      <c r="C809" s="4">
        <v>2600</v>
      </c>
      <c r="D809" s="4">
        <v>1432</v>
      </c>
      <c r="E809" s="4">
        <v>603</v>
      </c>
      <c r="F809" s="4">
        <v>440</v>
      </c>
      <c r="G809" s="4">
        <v>125</v>
      </c>
      <c r="H809" s="4">
        <v>1095</v>
      </c>
      <c r="I809" s="4">
        <v>1176</v>
      </c>
      <c r="J809" s="4">
        <v>843</v>
      </c>
      <c r="K809" s="4">
        <v>1341</v>
      </c>
      <c r="L809" s="4">
        <v>231</v>
      </c>
      <c r="M809" s="4">
        <v>57</v>
      </c>
      <c r="N809" s="4">
        <v>127</v>
      </c>
      <c r="O809" s="4">
        <v>477</v>
      </c>
      <c r="P809" s="4">
        <v>1795</v>
      </c>
      <c r="Q809" s="4">
        <v>801</v>
      </c>
      <c r="R809" s="4">
        <v>1533</v>
      </c>
      <c r="S809" s="4">
        <v>1119</v>
      </c>
      <c r="T809" s="4">
        <v>1117</v>
      </c>
      <c r="U809" s="4">
        <v>531</v>
      </c>
      <c r="V809" s="4">
        <v>335</v>
      </c>
      <c r="W809" s="4">
        <v>799</v>
      </c>
      <c r="X809" s="4">
        <v>926</v>
      </c>
      <c r="Y809" s="4">
        <v>556</v>
      </c>
      <c r="Z809" s="4">
        <v>485</v>
      </c>
      <c r="AA809" s="4">
        <v>279</v>
      </c>
      <c r="AB809" s="4">
        <v>561</v>
      </c>
      <c r="AC809" s="4">
        <v>1883</v>
      </c>
      <c r="AD809" s="4">
        <v>137</v>
      </c>
      <c r="AE809" s="4">
        <v>266</v>
      </c>
      <c r="AF809" s="4">
        <v>71</v>
      </c>
      <c r="AG809" s="4">
        <v>883</v>
      </c>
      <c r="AH809" s="4">
        <v>1131</v>
      </c>
      <c r="AI809" s="4">
        <v>512</v>
      </c>
      <c r="AJ809" s="4">
        <v>859</v>
      </c>
      <c r="AK809" s="4">
        <v>1642</v>
      </c>
      <c r="AL809" s="4">
        <v>652</v>
      </c>
      <c r="AM809" s="4">
        <v>167</v>
      </c>
      <c r="AN809" s="4">
        <v>17</v>
      </c>
      <c r="AO809" s="4">
        <v>1538</v>
      </c>
      <c r="AP809" s="4">
        <v>40</v>
      </c>
      <c r="AQ809" s="4">
        <v>1348</v>
      </c>
      <c r="AR809" s="4">
        <v>1066</v>
      </c>
      <c r="AS809" s="4">
        <v>143</v>
      </c>
      <c r="AT809" s="4">
        <v>2318</v>
      </c>
      <c r="AU809" s="4">
        <v>648</v>
      </c>
      <c r="AV809" s="4">
        <v>1623</v>
      </c>
      <c r="AW809" s="4">
        <v>1201</v>
      </c>
      <c r="AX809" s="4">
        <v>385</v>
      </c>
      <c r="AY809" s="4">
        <v>622</v>
      </c>
    </row>
    <row r="810" spans="1:51">
      <c r="A810" s="3"/>
      <c r="C810" s="11">
        <v>0.75</v>
      </c>
      <c r="D810" s="11">
        <v>0.71</v>
      </c>
      <c r="E810" s="11">
        <v>0.8</v>
      </c>
      <c r="F810" s="11">
        <v>0.78</v>
      </c>
      <c r="G810" s="11">
        <v>0.85</v>
      </c>
      <c r="H810" s="11">
        <v>0.77</v>
      </c>
      <c r="I810" s="11">
        <v>0.73</v>
      </c>
      <c r="J810" s="11">
        <v>0.75</v>
      </c>
      <c r="K810" s="11">
        <v>0.73</v>
      </c>
      <c r="L810" s="11">
        <v>0.75</v>
      </c>
      <c r="M810" s="11">
        <v>0.75</v>
      </c>
      <c r="N810" s="11">
        <v>0.76</v>
      </c>
      <c r="O810" s="11">
        <v>0.68</v>
      </c>
      <c r="P810" s="11">
        <v>0.77</v>
      </c>
      <c r="Q810" s="11">
        <v>0.74</v>
      </c>
      <c r="R810" s="11">
        <v>0.75</v>
      </c>
      <c r="S810" s="11">
        <v>0.75</v>
      </c>
      <c r="T810" s="11">
        <v>0.75</v>
      </c>
      <c r="U810" s="11">
        <v>0.8</v>
      </c>
      <c r="V810" s="11">
        <v>0.73</v>
      </c>
      <c r="W810" s="11">
        <v>0.72</v>
      </c>
      <c r="X810" s="11">
        <v>0.76</v>
      </c>
      <c r="Y810" s="11">
        <v>0.73</v>
      </c>
      <c r="Z810" s="11">
        <v>0.74</v>
      </c>
      <c r="AA810" s="11">
        <v>0.73</v>
      </c>
      <c r="AB810" s="11">
        <v>0.75</v>
      </c>
      <c r="AC810" s="11">
        <v>0.74</v>
      </c>
      <c r="AD810" s="11">
        <v>0.82</v>
      </c>
      <c r="AE810" s="11">
        <v>0.79</v>
      </c>
      <c r="AF810" s="11">
        <v>0.77</v>
      </c>
      <c r="AG810" s="11">
        <v>0.74</v>
      </c>
      <c r="AH810" s="11">
        <v>0.75</v>
      </c>
      <c r="AI810" s="11">
        <v>0.77</v>
      </c>
      <c r="AJ810" s="11">
        <v>0.77</v>
      </c>
      <c r="AK810" s="11">
        <v>0.74</v>
      </c>
      <c r="AL810" s="11">
        <v>0.7</v>
      </c>
      <c r="AM810" s="11">
        <v>0.76</v>
      </c>
      <c r="AN810" s="11">
        <v>0.71</v>
      </c>
      <c r="AO810" s="11">
        <v>0.78</v>
      </c>
      <c r="AP810" s="11">
        <v>0.74</v>
      </c>
      <c r="AQ810" s="11">
        <v>0.78</v>
      </c>
      <c r="AR810" s="11">
        <v>0.72</v>
      </c>
      <c r="AS810" s="11">
        <v>0.65</v>
      </c>
      <c r="AT810" s="11">
        <v>0.76</v>
      </c>
      <c r="AU810" s="11">
        <v>0.6</v>
      </c>
      <c r="AV810" s="11">
        <v>0.83</v>
      </c>
      <c r="AW810" s="11">
        <v>0.77</v>
      </c>
      <c r="AX810" s="11">
        <v>0.74</v>
      </c>
      <c r="AY810" s="11">
        <v>0.72</v>
      </c>
    </row>
    <row r="811" spans="1:51">
      <c r="A811" s="3"/>
      <c r="B811" t="s">
        <v>274</v>
      </c>
      <c r="C811" s="4">
        <v>693</v>
      </c>
      <c r="D811" s="4">
        <v>479</v>
      </c>
      <c r="E811" s="4">
        <v>118</v>
      </c>
      <c r="F811" s="4">
        <v>81</v>
      </c>
      <c r="G811" s="4">
        <v>15</v>
      </c>
      <c r="H811" s="4">
        <v>264</v>
      </c>
      <c r="I811" s="4">
        <v>358</v>
      </c>
      <c r="J811" s="4">
        <v>226</v>
      </c>
      <c r="K811" s="4">
        <v>404</v>
      </c>
      <c r="L811" s="4">
        <v>63</v>
      </c>
      <c r="M811" s="4">
        <v>14</v>
      </c>
      <c r="N811" s="4">
        <v>37</v>
      </c>
      <c r="O811" s="4">
        <v>186</v>
      </c>
      <c r="P811" s="4">
        <v>436</v>
      </c>
      <c r="Q811" s="4">
        <v>238</v>
      </c>
      <c r="R811" s="4">
        <v>409</v>
      </c>
      <c r="S811" s="4">
        <v>319</v>
      </c>
      <c r="T811" s="4">
        <v>297</v>
      </c>
      <c r="U811" s="4">
        <v>89</v>
      </c>
      <c r="V811" s="4">
        <v>90</v>
      </c>
      <c r="W811" s="4">
        <v>252</v>
      </c>
      <c r="X811" s="4">
        <v>259</v>
      </c>
      <c r="Y811" s="4">
        <v>168</v>
      </c>
      <c r="Z811" s="4">
        <v>134</v>
      </c>
      <c r="AA811" s="4">
        <v>73</v>
      </c>
      <c r="AB811" s="4">
        <v>145</v>
      </c>
      <c r="AC811" s="4">
        <v>521</v>
      </c>
      <c r="AD811" s="4">
        <v>23</v>
      </c>
      <c r="AE811" s="4">
        <v>63</v>
      </c>
      <c r="AF811" s="4">
        <v>20</v>
      </c>
      <c r="AG811" s="4">
        <v>223</v>
      </c>
      <c r="AH811" s="4">
        <v>309</v>
      </c>
      <c r="AI811" s="4">
        <v>137</v>
      </c>
      <c r="AJ811" s="4">
        <v>208</v>
      </c>
      <c r="AK811" s="4">
        <v>451</v>
      </c>
      <c r="AL811" s="4">
        <v>205</v>
      </c>
      <c r="AM811" s="4">
        <v>38</v>
      </c>
      <c r="AN811" s="4">
        <v>5</v>
      </c>
      <c r="AO811" s="4">
        <v>371</v>
      </c>
      <c r="AP811" s="4">
        <v>12</v>
      </c>
      <c r="AQ811" s="4">
        <v>318</v>
      </c>
      <c r="AR811" s="4">
        <v>313</v>
      </c>
      <c r="AS811" s="4">
        <v>61</v>
      </c>
      <c r="AT811" s="4">
        <v>587</v>
      </c>
      <c r="AU811" s="4">
        <v>373</v>
      </c>
      <c r="AV811" s="4">
        <v>249</v>
      </c>
      <c r="AW811" s="4">
        <v>302</v>
      </c>
      <c r="AX811" s="4">
        <v>101</v>
      </c>
      <c r="AY811" s="4">
        <v>195</v>
      </c>
    </row>
    <row r="812" spans="1:51">
      <c r="A812" s="3"/>
      <c r="C812" s="11">
        <v>0.2</v>
      </c>
      <c r="D812" s="11">
        <v>0.24</v>
      </c>
      <c r="E812" s="11">
        <v>0.16</v>
      </c>
      <c r="F812" s="11">
        <v>0.14000000000000001</v>
      </c>
      <c r="G812" s="11">
        <v>0.1</v>
      </c>
      <c r="H812" s="11">
        <v>0.18</v>
      </c>
      <c r="I812" s="11">
        <v>0.22</v>
      </c>
      <c r="J812" s="11">
        <v>0.2</v>
      </c>
      <c r="K812" s="11">
        <v>0.22</v>
      </c>
      <c r="L812" s="11">
        <v>0.21</v>
      </c>
      <c r="M812" s="11">
        <v>0.19</v>
      </c>
      <c r="N812" s="11">
        <v>0.22</v>
      </c>
      <c r="O812" s="11">
        <v>0.26</v>
      </c>
      <c r="P812" s="11">
        <v>0.19</v>
      </c>
      <c r="Q812" s="11">
        <v>0.22</v>
      </c>
      <c r="R812" s="11">
        <v>0.2</v>
      </c>
      <c r="S812" s="11">
        <v>0.21</v>
      </c>
      <c r="T812" s="11">
        <v>0.2</v>
      </c>
      <c r="U812" s="11">
        <v>0.13</v>
      </c>
      <c r="V812" s="11">
        <v>0.2</v>
      </c>
      <c r="W812" s="11">
        <v>0.23</v>
      </c>
      <c r="X812" s="11">
        <v>0.21</v>
      </c>
      <c r="Y812" s="11">
        <v>0.22</v>
      </c>
      <c r="Z812" s="11">
        <v>0.21</v>
      </c>
      <c r="AA812" s="11">
        <v>0.19</v>
      </c>
      <c r="AB812" s="11">
        <v>0.2</v>
      </c>
      <c r="AC812" s="11">
        <v>0.2</v>
      </c>
      <c r="AD812" s="11">
        <v>0.14000000000000001</v>
      </c>
      <c r="AE812" s="11">
        <v>0.19</v>
      </c>
      <c r="AF812" s="11">
        <v>0.21</v>
      </c>
      <c r="AG812" s="11">
        <v>0.19</v>
      </c>
      <c r="AH812" s="11">
        <v>0.21</v>
      </c>
      <c r="AI812" s="11">
        <v>0.21</v>
      </c>
      <c r="AJ812" s="11">
        <v>0.19</v>
      </c>
      <c r="AK812" s="11">
        <v>0.2</v>
      </c>
      <c r="AL812" s="11">
        <v>0.22</v>
      </c>
      <c r="AM812" s="11">
        <v>0.17</v>
      </c>
      <c r="AN812" s="11">
        <v>0.2</v>
      </c>
      <c r="AO812" s="11">
        <v>0.19</v>
      </c>
      <c r="AP812" s="11">
        <v>0.22</v>
      </c>
      <c r="AQ812" s="11">
        <v>0.18</v>
      </c>
      <c r="AR812" s="11">
        <v>0.21</v>
      </c>
      <c r="AS812" s="11">
        <v>0.28000000000000003</v>
      </c>
      <c r="AT812" s="11">
        <v>0.19</v>
      </c>
      <c r="AU812" s="11">
        <v>0.35</v>
      </c>
      <c r="AV812" s="11">
        <v>0.13</v>
      </c>
      <c r="AW812" s="11">
        <v>0.19</v>
      </c>
      <c r="AX812" s="11">
        <v>0.2</v>
      </c>
      <c r="AY812" s="11">
        <v>0.22</v>
      </c>
    </row>
    <row r="813" spans="1:51">
      <c r="A813" s="3"/>
    </row>
    <row r="814" spans="1:51">
      <c r="A814" s="3"/>
    </row>
    <row r="815" spans="1:51">
      <c r="A815" s="2" t="s">
        <v>275</v>
      </c>
    </row>
    <row r="816" spans="1:51">
      <c r="A816" s="3"/>
    </row>
    <row r="817" spans="1:51" s="10" customFormat="1" ht="29.25" customHeight="1">
      <c r="A817" s="9"/>
      <c r="C817" s="7" t="s">
        <v>39</v>
      </c>
      <c r="D817" s="14" t="s">
        <v>15</v>
      </c>
      <c r="E817" s="15"/>
      <c r="F817" s="15"/>
      <c r="G817" s="15"/>
      <c r="H817" s="14" t="s">
        <v>16</v>
      </c>
      <c r="I817" s="15"/>
      <c r="J817" s="14" t="s">
        <v>17</v>
      </c>
      <c r="K817" s="15"/>
      <c r="L817" s="15"/>
      <c r="M817" s="15"/>
      <c r="N817" s="15"/>
      <c r="O817" s="14" t="s">
        <v>40</v>
      </c>
      <c r="P817" s="15"/>
      <c r="Q817" s="14" t="s">
        <v>19</v>
      </c>
      <c r="R817" s="15"/>
      <c r="S817" s="14" t="s">
        <v>41</v>
      </c>
      <c r="T817" s="15"/>
      <c r="U817" s="14" t="s">
        <v>42</v>
      </c>
      <c r="V817" s="15"/>
      <c r="W817" s="15"/>
      <c r="X817" s="15"/>
      <c r="Y817" s="14" t="s">
        <v>22</v>
      </c>
      <c r="Z817" s="15"/>
      <c r="AA817" s="15"/>
      <c r="AB817" s="15"/>
      <c r="AC817" s="15"/>
      <c r="AD817" s="15"/>
      <c r="AE817" s="15"/>
      <c r="AF817" s="15"/>
      <c r="AG817" s="14" t="s">
        <v>23</v>
      </c>
      <c r="AH817" s="15"/>
      <c r="AI817" s="15"/>
      <c r="AJ817" s="14" t="s">
        <v>24</v>
      </c>
      <c r="AK817" s="15"/>
      <c r="AL817" s="14" t="s">
        <v>25</v>
      </c>
      <c r="AM817" s="15"/>
      <c r="AN817" s="15"/>
      <c r="AO817" s="15"/>
      <c r="AP817" s="15"/>
      <c r="AQ817" s="15"/>
      <c r="AR817" s="15"/>
      <c r="AS817" s="14" t="s">
        <v>26</v>
      </c>
      <c r="AT817" s="15"/>
      <c r="AU817" s="14" t="s">
        <v>43</v>
      </c>
      <c r="AV817" s="15"/>
      <c r="AW817" s="14" t="s">
        <v>44</v>
      </c>
      <c r="AX817" s="15"/>
      <c r="AY817" s="15"/>
    </row>
    <row r="818" spans="1:51" s="7" customFormat="1" ht="32.25" customHeight="1">
      <c r="A818" s="6"/>
      <c r="D818" s="8" t="s">
        <v>45</v>
      </c>
      <c r="E818" s="8" t="s">
        <v>46</v>
      </c>
      <c r="F818" s="8" t="s">
        <v>47</v>
      </c>
      <c r="G818" s="8" t="s">
        <v>48</v>
      </c>
      <c r="H818" s="8" t="s">
        <v>49</v>
      </c>
      <c r="I818" s="8" t="s">
        <v>50</v>
      </c>
      <c r="J818" s="8" t="s">
        <v>51</v>
      </c>
      <c r="K818" s="8" t="s">
        <v>52</v>
      </c>
      <c r="L818" s="8" t="s">
        <v>53</v>
      </c>
      <c r="M818" s="8" t="s">
        <v>54</v>
      </c>
      <c r="N818" s="8" t="s">
        <v>55</v>
      </c>
      <c r="O818" s="8" t="s">
        <v>56</v>
      </c>
      <c r="P818" s="8" t="s">
        <v>57</v>
      </c>
      <c r="Q818" s="8" t="s">
        <v>56</v>
      </c>
      <c r="R818" s="8" t="s">
        <v>57</v>
      </c>
      <c r="S818" s="8" t="s">
        <v>56</v>
      </c>
      <c r="T818" s="8" t="s">
        <v>57</v>
      </c>
      <c r="U818" s="8" t="s">
        <v>58</v>
      </c>
      <c r="V818" s="8" t="s">
        <v>59</v>
      </c>
      <c r="W818" s="8" t="s">
        <v>60</v>
      </c>
      <c r="X818" s="8" t="s">
        <v>61</v>
      </c>
      <c r="Y818" s="8" t="s">
        <v>62</v>
      </c>
      <c r="Z818" s="8" t="s">
        <v>63</v>
      </c>
      <c r="AA818" s="8" t="s">
        <v>64</v>
      </c>
      <c r="AB818" s="8" t="s">
        <v>65</v>
      </c>
      <c r="AC818" s="8" t="s">
        <v>66</v>
      </c>
      <c r="AD818" s="8" t="s">
        <v>67</v>
      </c>
      <c r="AE818" s="8" t="s">
        <v>68</v>
      </c>
      <c r="AF818" s="8" t="s">
        <v>69</v>
      </c>
      <c r="AG818" s="8" t="s">
        <v>70</v>
      </c>
      <c r="AH818" s="8" t="s">
        <v>71</v>
      </c>
      <c r="AI818" s="8" t="s">
        <v>72</v>
      </c>
      <c r="AJ818" s="8" t="s">
        <v>73</v>
      </c>
      <c r="AK818" s="8" t="s">
        <v>74</v>
      </c>
      <c r="AL818" s="8" t="s">
        <v>75</v>
      </c>
      <c r="AM818" s="8" t="s">
        <v>76</v>
      </c>
      <c r="AN818" s="8" t="s">
        <v>77</v>
      </c>
      <c r="AO818" s="8" t="s">
        <v>78</v>
      </c>
      <c r="AP818" s="8" t="s">
        <v>79</v>
      </c>
      <c r="AQ818" s="8" t="s">
        <v>80</v>
      </c>
      <c r="AR818" s="8" t="s">
        <v>81</v>
      </c>
      <c r="AS818" s="8" t="s">
        <v>82</v>
      </c>
      <c r="AT818" s="8" t="s">
        <v>57</v>
      </c>
      <c r="AU818" s="8" t="s">
        <v>56</v>
      </c>
      <c r="AV818" s="8" t="s">
        <v>57</v>
      </c>
      <c r="AW818" s="8" t="s">
        <v>83</v>
      </c>
      <c r="AX818" s="8" t="s">
        <v>84</v>
      </c>
      <c r="AY818" s="8" t="s">
        <v>85</v>
      </c>
    </row>
    <row r="819" spans="1:51">
      <c r="A819" s="3" t="s">
        <v>86</v>
      </c>
      <c r="C819" s="4">
        <v>3490</v>
      </c>
      <c r="D819" s="4">
        <v>2025</v>
      </c>
      <c r="E819" s="4">
        <v>749</v>
      </c>
      <c r="F819" s="4">
        <v>569</v>
      </c>
      <c r="G819" s="4">
        <v>146</v>
      </c>
      <c r="H819" s="4">
        <v>1443</v>
      </c>
      <c r="I819" s="4">
        <v>1610</v>
      </c>
      <c r="J819" s="4">
        <v>1124</v>
      </c>
      <c r="K819" s="4">
        <v>1854</v>
      </c>
      <c r="L819" s="4">
        <v>310</v>
      </c>
      <c r="M819" s="4">
        <v>75</v>
      </c>
      <c r="N819" s="4">
        <v>171</v>
      </c>
      <c r="O819" s="4">
        <v>708</v>
      </c>
      <c r="P819" s="4">
        <v>2345</v>
      </c>
      <c r="Q819" s="4">
        <v>1093</v>
      </c>
      <c r="R819" s="4">
        <v>2056</v>
      </c>
      <c r="S819" s="4">
        <v>1508</v>
      </c>
      <c r="T819" s="4">
        <v>1495</v>
      </c>
      <c r="U819" s="4">
        <v>671</v>
      </c>
      <c r="V819" s="4">
        <v>464</v>
      </c>
      <c r="W819" s="4">
        <v>1113</v>
      </c>
      <c r="X819" s="4">
        <v>1231</v>
      </c>
      <c r="Y819" s="4">
        <v>768</v>
      </c>
      <c r="Z819" s="4">
        <v>658</v>
      </c>
      <c r="AA819" s="4">
        <v>386</v>
      </c>
      <c r="AB819" s="4">
        <v>744</v>
      </c>
      <c r="AC819" s="4">
        <v>2557</v>
      </c>
      <c r="AD819" s="4">
        <v>168</v>
      </c>
      <c r="AE819" s="4">
        <v>336</v>
      </c>
      <c r="AF819" s="4">
        <v>95</v>
      </c>
      <c r="AG819" s="4">
        <v>1203</v>
      </c>
      <c r="AH819" s="4">
        <v>1507</v>
      </c>
      <c r="AI819" s="4">
        <v>668</v>
      </c>
      <c r="AJ819" s="4">
        <v>1121</v>
      </c>
      <c r="AK819" s="4">
        <v>2220</v>
      </c>
      <c r="AL819" s="4">
        <v>950</v>
      </c>
      <c r="AM819" s="4">
        <v>224</v>
      </c>
      <c r="AN819" s="4">
        <v>24</v>
      </c>
      <c r="AO819" s="4">
        <v>1968</v>
      </c>
      <c r="AP819" s="4">
        <v>54</v>
      </c>
      <c r="AQ819" s="4">
        <v>1721</v>
      </c>
      <c r="AR819" s="4">
        <v>1499</v>
      </c>
      <c r="AS819" s="4">
        <v>221</v>
      </c>
      <c r="AT819" s="4">
        <v>3064</v>
      </c>
      <c r="AU819" s="4">
        <v>1083</v>
      </c>
      <c r="AV819" s="4">
        <v>1970</v>
      </c>
      <c r="AW819" s="4">
        <v>1572</v>
      </c>
      <c r="AX819" s="4">
        <v>523</v>
      </c>
      <c r="AY819" s="4">
        <v>864</v>
      </c>
    </row>
    <row r="820" spans="1:51">
      <c r="A820" s="3"/>
    </row>
    <row r="821" spans="1:51">
      <c r="A821" s="3" t="s">
        <v>276</v>
      </c>
      <c r="B821" t="s">
        <v>269</v>
      </c>
      <c r="C821" s="4">
        <v>1017</v>
      </c>
      <c r="D821" s="4">
        <v>495</v>
      </c>
      <c r="E821" s="4">
        <v>293</v>
      </c>
      <c r="F821" s="4">
        <v>161</v>
      </c>
      <c r="G821" s="4">
        <v>69</v>
      </c>
      <c r="H821" s="4">
        <v>473</v>
      </c>
      <c r="I821" s="4">
        <v>444</v>
      </c>
      <c r="J821" s="4">
        <v>366</v>
      </c>
      <c r="K821" s="4">
        <v>508</v>
      </c>
      <c r="L821" s="4">
        <v>70</v>
      </c>
      <c r="M821" s="4">
        <v>22</v>
      </c>
      <c r="N821" s="4">
        <v>49</v>
      </c>
      <c r="O821" s="4">
        <v>147</v>
      </c>
      <c r="P821" s="4">
        <v>770</v>
      </c>
      <c r="Q821" s="4">
        <v>304</v>
      </c>
      <c r="R821" s="4">
        <v>638</v>
      </c>
      <c r="S821" s="4">
        <v>456</v>
      </c>
      <c r="T821" s="4">
        <v>446</v>
      </c>
      <c r="U821" s="4">
        <v>211</v>
      </c>
      <c r="V821" s="4">
        <v>113</v>
      </c>
      <c r="W821" s="4">
        <v>296</v>
      </c>
      <c r="X821" s="4">
        <v>396</v>
      </c>
      <c r="Y821" s="4">
        <v>210</v>
      </c>
      <c r="Z821" s="4">
        <v>184</v>
      </c>
      <c r="AA821" s="4">
        <v>102</v>
      </c>
      <c r="AB821" s="4">
        <v>228</v>
      </c>
      <c r="AC821" s="4">
        <v>724</v>
      </c>
      <c r="AD821" s="4">
        <v>56</v>
      </c>
      <c r="AE821" s="4">
        <v>98</v>
      </c>
      <c r="AF821" s="4">
        <v>39</v>
      </c>
      <c r="AG821" s="4">
        <v>287</v>
      </c>
      <c r="AH821" s="4">
        <v>487</v>
      </c>
      <c r="AI821" s="4">
        <v>220</v>
      </c>
      <c r="AJ821" s="4">
        <v>374</v>
      </c>
      <c r="AK821" s="4">
        <v>609</v>
      </c>
      <c r="AL821" s="4">
        <v>213</v>
      </c>
      <c r="AM821" s="4">
        <v>73</v>
      </c>
      <c r="AN821" s="4">
        <v>7</v>
      </c>
      <c r="AO821" s="4">
        <v>654</v>
      </c>
      <c r="AP821" s="4">
        <v>7</v>
      </c>
      <c r="AQ821" s="4">
        <v>573</v>
      </c>
      <c r="AR821" s="4">
        <v>381</v>
      </c>
      <c r="AS821" s="4">
        <v>58</v>
      </c>
      <c r="AT821" s="4">
        <v>920</v>
      </c>
      <c r="AU821" s="4">
        <v>175</v>
      </c>
      <c r="AV821" s="4">
        <v>742</v>
      </c>
      <c r="AW821" s="4">
        <v>486</v>
      </c>
      <c r="AX821" s="4">
        <v>164</v>
      </c>
      <c r="AY821" s="4">
        <v>216</v>
      </c>
    </row>
    <row r="822" spans="1:51">
      <c r="A822" s="3"/>
      <c r="C822" s="11">
        <v>0.28999999999999998</v>
      </c>
      <c r="D822" s="11">
        <v>0.24</v>
      </c>
      <c r="E822" s="11">
        <v>0.39</v>
      </c>
      <c r="F822" s="11">
        <v>0.28000000000000003</v>
      </c>
      <c r="G822" s="11">
        <v>0.47</v>
      </c>
      <c r="H822" s="11">
        <v>0.33</v>
      </c>
      <c r="I822" s="11">
        <v>0.28000000000000003</v>
      </c>
      <c r="J822" s="11">
        <v>0.33</v>
      </c>
      <c r="K822" s="11">
        <v>0.27</v>
      </c>
      <c r="L822" s="11">
        <v>0.23</v>
      </c>
      <c r="M822" s="11">
        <v>0.28999999999999998</v>
      </c>
      <c r="N822" s="11">
        <v>0.28999999999999998</v>
      </c>
      <c r="O822" s="11">
        <v>0.21</v>
      </c>
      <c r="P822" s="11">
        <v>0.33</v>
      </c>
      <c r="Q822" s="11">
        <v>0.28000000000000003</v>
      </c>
      <c r="R822" s="11">
        <v>0.31</v>
      </c>
      <c r="S822" s="11">
        <v>0.3</v>
      </c>
      <c r="T822" s="11">
        <v>0.3</v>
      </c>
      <c r="U822" s="11">
        <v>0.31</v>
      </c>
      <c r="V822" s="11">
        <v>0.24</v>
      </c>
      <c r="W822" s="11">
        <v>0.27</v>
      </c>
      <c r="X822" s="11">
        <v>0.32</v>
      </c>
      <c r="Y822" s="11">
        <v>0.27</v>
      </c>
      <c r="Z822" s="11">
        <v>0.28000000000000003</v>
      </c>
      <c r="AA822" s="11">
        <v>0.27</v>
      </c>
      <c r="AB822" s="11">
        <v>0.31</v>
      </c>
      <c r="AC822" s="11">
        <v>0.28000000000000003</v>
      </c>
      <c r="AD822" s="11">
        <v>0.33</v>
      </c>
      <c r="AE822" s="11">
        <v>0.28999999999999998</v>
      </c>
      <c r="AF822" s="11">
        <v>0.41</v>
      </c>
      <c r="AG822" s="11">
        <v>0.24</v>
      </c>
      <c r="AH822" s="11">
        <v>0.32</v>
      </c>
      <c r="AI822" s="11">
        <v>0.33</v>
      </c>
      <c r="AJ822" s="11">
        <v>0.33</v>
      </c>
      <c r="AK822" s="11">
        <v>0.27</v>
      </c>
      <c r="AL822" s="11">
        <v>0.22</v>
      </c>
      <c r="AM822" s="11">
        <v>0.32</v>
      </c>
      <c r="AN822" s="11">
        <v>0.3</v>
      </c>
      <c r="AO822" s="11">
        <v>0.33</v>
      </c>
      <c r="AP822" s="11">
        <v>0.12</v>
      </c>
      <c r="AQ822" s="11">
        <v>0.33</v>
      </c>
      <c r="AR822" s="11">
        <v>0.25</v>
      </c>
      <c r="AS822" s="11">
        <v>0.26</v>
      </c>
      <c r="AT822" s="11">
        <v>0.3</v>
      </c>
      <c r="AU822" s="11">
        <v>0.16</v>
      </c>
      <c r="AV822" s="11">
        <v>0.38</v>
      </c>
      <c r="AW822" s="11">
        <v>0.31</v>
      </c>
      <c r="AX822" s="11">
        <v>0.31</v>
      </c>
      <c r="AY822" s="11">
        <v>0.25</v>
      </c>
    </row>
    <row r="823" spans="1:51">
      <c r="A823" s="3"/>
      <c r="B823" t="s">
        <v>270</v>
      </c>
      <c r="C823" s="4">
        <v>1492</v>
      </c>
      <c r="D823" s="4">
        <v>862</v>
      </c>
      <c r="E823" s="4">
        <v>291</v>
      </c>
      <c r="F823" s="4">
        <v>285</v>
      </c>
      <c r="G823" s="4">
        <v>55</v>
      </c>
      <c r="H823" s="4">
        <v>579</v>
      </c>
      <c r="I823" s="4">
        <v>674</v>
      </c>
      <c r="J823" s="4">
        <v>453</v>
      </c>
      <c r="K823" s="4">
        <v>774</v>
      </c>
      <c r="L823" s="4">
        <v>149</v>
      </c>
      <c r="M823" s="4">
        <v>33</v>
      </c>
      <c r="N823" s="4">
        <v>78</v>
      </c>
      <c r="O823" s="4">
        <v>302</v>
      </c>
      <c r="P823" s="4">
        <v>950</v>
      </c>
      <c r="Q823" s="4">
        <v>465</v>
      </c>
      <c r="R823" s="4">
        <v>825</v>
      </c>
      <c r="S823" s="4">
        <v>625</v>
      </c>
      <c r="T823" s="4">
        <v>607</v>
      </c>
      <c r="U823" s="4">
        <v>325</v>
      </c>
      <c r="V823" s="4">
        <v>208</v>
      </c>
      <c r="W823" s="4">
        <v>480</v>
      </c>
      <c r="X823" s="4">
        <v>472</v>
      </c>
      <c r="Y823" s="4">
        <v>340</v>
      </c>
      <c r="Z823" s="4">
        <v>282</v>
      </c>
      <c r="AA823" s="4">
        <v>167</v>
      </c>
      <c r="AB823" s="4">
        <v>315</v>
      </c>
      <c r="AC823" s="4">
        <v>1105</v>
      </c>
      <c r="AD823" s="4">
        <v>78</v>
      </c>
      <c r="AE823" s="4">
        <v>149</v>
      </c>
      <c r="AF823" s="4">
        <v>32</v>
      </c>
      <c r="AG823" s="4">
        <v>584</v>
      </c>
      <c r="AH823" s="4">
        <v>597</v>
      </c>
      <c r="AI823" s="4">
        <v>266</v>
      </c>
      <c r="AJ823" s="4">
        <v>456</v>
      </c>
      <c r="AK823" s="4">
        <v>982</v>
      </c>
      <c r="AL823" s="4">
        <v>425</v>
      </c>
      <c r="AM823" s="4">
        <v>102</v>
      </c>
      <c r="AN823" s="4">
        <v>10</v>
      </c>
      <c r="AO823" s="4">
        <v>813</v>
      </c>
      <c r="AP823" s="4">
        <v>30</v>
      </c>
      <c r="AQ823" s="4">
        <v>708</v>
      </c>
      <c r="AR823" s="4">
        <v>672</v>
      </c>
      <c r="AS823" s="4">
        <v>76</v>
      </c>
      <c r="AT823" s="4">
        <v>1322</v>
      </c>
      <c r="AU823" s="4">
        <v>421</v>
      </c>
      <c r="AV823" s="4">
        <v>832</v>
      </c>
      <c r="AW823" s="4">
        <v>656</v>
      </c>
      <c r="AX823" s="4">
        <v>223</v>
      </c>
      <c r="AY823" s="4">
        <v>385</v>
      </c>
    </row>
    <row r="824" spans="1:51">
      <c r="A824" s="3"/>
      <c r="C824" s="11">
        <v>0.43</v>
      </c>
      <c r="D824" s="11">
        <v>0.43</v>
      </c>
      <c r="E824" s="11">
        <v>0.39</v>
      </c>
      <c r="F824" s="11">
        <v>0.5</v>
      </c>
      <c r="G824" s="11">
        <v>0.38</v>
      </c>
      <c r="H824" s="11">
        <v>0.4</v>
      </c>
      <c r="I824" s="11">
        <v>0.42</v>
      </c>
      <c r="J824" s="11">
        <v>0.4</v>
      </c>
      <c r="K824" s="11">
        <v>0.42</v>
      </c>
      <c r="L824" s="11">
        <v>0.48</v>
      </c>
      <c r="M824" s="11">
        <v>0.44</v>
      </c>
      <c r="N824" s="11">
        <v>0.45</v>
      </c>
      <c r="O824" s="11">
        <v>0.43</v>
      </c>
      <c r="P824" s="11">
        <v>0.41</v>
      </c>
      <c r="Q824" s="11">
        <v>0.43</v>
      </c>
      <c r="R824" s="11">
        <v>0.4</v>
      </c>
      <c r="S824" s="11">
        <v>0.41</v>
      </c>
      <c r="T824" s="11">
        <v>0.41</v>
      </c>
      <c r="U824" s="11">
        <v>0.48</v>
      </c>
      <c r="V824" s="11">
        <v>0.45</v>
      </c>
      <c r="W824" s="11">
        <v>0.43</v>
      </c>
      <c r="X824" s="11">
        <v>0.38</v>
      </c>
      <c r="Y824" s="11">
        <v>0.44</v>
      </c>
      <c r="Z824" s="11">
        <v>0.43</v>
      </c>
      <c r="AA824" s="11">
        <v>0.43</v>
      </c>
      <c r="AB824" s="11">
        <v>0.42</v>
      </c>
      <c r="AC824" s="11">
        <v>0.43</v>
      </c>
      <c r="AD824" s="11">
        <v>0.46</v>
      </c>
      <c r="AE824" s="11">
        <v>0.44</v>
      </c>
      <c r="AF824" s="11">
        <v>0.33</v>
      </c>
      <c r="AG824" s="11">
        <v>0.49</v>
      </c>
      <c r="AH824" s="11">
        <v>0.4</v>
      </c>
      <c r="AI824" s="11">
        <v>0.4</v>
      </c>
      <c r="AJ824" s="11">
        <v>0.41</v>
      </c>
      <c r="AK824" s="11">
        <v>0.44</v>
      </c>
      <c r="AL824" s="11">
        <v>0.45</v>
      </c>
      <c r="AM824" s="11">
        <v>0.45</v>
      </c>
      <c r="AN824" s="11">
        <v>0.41</v>
      </c>
      <c r="AO824" s="11">
        <v>0.41</v>
      </c>
      <c r="AP824" s="11">
        <v>0.55000000000000004</v>
      </c>
      <c r="AQ824" s="11">
        <v>0.41</v>
      </c>
      <c r="AR824" s="11">
        <v>0.45</v>
      </c>
      <c r="AS824" s="11">
        <v>0.34</v>
      </c>
      <c r="AT824" s="11">
        <v>0.43</v>
      </c>
      <c r="AU824" s="11">
        <v>0.39</v>
      </c>
      <c r="AV824" s="11">
        <v>0.42</v>
      </c>
      <c r="AW824" s="11">
        <v>0.42</v>
      </c>
      <c r="AX824" s="11">
        <v>0.43</v>
      </c>
      <c r="AY824" s="11">
        <v>0.45</v>
      </c>
    </row>
    <row r="825" spans="1:51">
      <c r="A825" s="3"/>
      <c r="B825" t="s">
        <v>271</v>
      </c>
      <c r="C825" s="4">
        <v>554</v>
      </c>
      <c r="D825" s="4">
        <v>388</v>
      </c>
      <c r="E825" s="4">
        <v>88</v>
      </c>
      <c r="F825" s="4">
        <v>68</v>
      </c>
      <c r="G825" s="4">
        <v>10</v>
      </c>
      <c r="H825" s="4">
        <v>199</v>
      </c>
      <c r="I825" s="4">
        <v>302</v>
      </c>
      <c r="J825" s="4">
        <v>175</v>
      </c>
      <c r="K825" s="4">
        <v>319</v>
      </c>
      <c r="L825" s="4">
        <v>57</v>
      </c>
      <c r="M825" s="4">
        <v>11</v>
      </c>
      <c r="N825" s="4">
        <v>24</v>
      </c>
      <c r="O825" s="4">
        <v>143</v>
      </c>
      <c r="P825" s="4">
        <v>358</v>
      </c>
      <c r="Q825" s="4">
        <v>199</v>
      </c>
      <c r="R825" s="4">
        <v>315</v>
      </c>
      <c r="S825" s="4">
        <v>257</v>
      </c>
      <c r="T825" s="4">
        <v>239</v>
      </c>
      <c r="U825" s="4">
        <v>65</v>
      </c>
      <c r="V825" s="4">
        <v>75</v>
      </c>
      <c r="W825" s="4">
        <v>188</v>
      </c>
      <c r="X825" s="4">
        <v>227</v>
      </c>
      <c r="Y825" s="4">
        <v>135</v>
      </c>
      <c r="Z825" s="4">
        <v>98</v>
      </c>
      <c r="AA825" s="4">
        <v>48</v>
      </c>
      <c r="AB825" s="4">
        <v>121</v>
      </c>
      <c r="AC825" s="4">
        <v>403</v>
      </c>
      <c r="AD825" s="4">
        <v>17</v>
      </c>
      <c r="AE825" s="4">
        <v>64</v>
      </c>
      <c r="AF825" s="4">
        <v>15</v>
      </c>
      <c r="AG825" s="4">
        <v>161</v>
      </c>
      <c r="AH825" s="4">
        <v>254</v>
      </c>
      <c r="AI825" s="4">
        <v>118</v>
      </c>
      <c r="AJ825" s="4">
        <v>148</v>
      </c>
      <c r="AK825" s="4">
        <v>375</v>
      </c>
      <c r="AL825" s="4">
        <v>154</v>
      </c>
      <c r="AM825" s="4">
        <v>25</v>
      </c>
      <c r="AN825" s="4">
        <v>2</v>
      </c>
      <c r="AO825" s="4">
        <v>317</v>
      </c>
      <c r="AP825" s="4">
        <v>8</v>
      </c>
      <c r="AQ825" s="4">
        <v>279</v>
      </c>
      <c r="AR825" s="4">
        <v>227</v>
      </c>
      <c r="AS825" s="4">
        <v>48</v>
      </c>
      <c r="AT825" s="4">
        <v>473</v>
      </c>
      <c r="AU825" s="4">
        <v>269</v>
      </c>
      <c r="AV825" s="4">
        <v>232</v>
      </c>
      <c r="AW825" s="4">
        <v>257</v>
      </c>
      <c r="AX825" s="4">
        <v>80</v>
      </c>
      <c r="AY825" s="4">
        <v>143</v>
      </c>
    </row>
    <row r="826" spans="1:51">
      <c r="A826" s="3"/>
      <c r="C826" s="11">
        <v>0.16</v>
      </c>
      <c r="D826" s="11">
        <v>0.19</v>
      </c>
      <c r="E826" s="11">
        <v>0.12</v>
      </c>
      <c r="F826" s="11">
        <v>0.12</v>
      </c>
      <c r="G826" s="11">
        <v>7.0000000000000007E-2</v>
      </c>
      <c r="H826" s="11">
        <v>0.14000000000000001</v>
      </c>
      <c r="I826" s="11">
        <v>0.19</v>
      </c>
      <c r="J826" s="11">
        <v>0.16</v>
      </c>
      <c r="K826" s="11">
        <v>0.17</v>
      </c>
      <c r="L826" s="11">
        <v>0.19</v>
      </c>
      <c r="M826" s="11">
        <v>0.15</v>
      </c>
      <c r="N826" s="11">
        <v>0.14000000000000001</v>
      </c>
      <c r="O826" s="11">
        <v>0.2</v>
      </c>
      <c r="P826" s="11">
        <v>0.15</v>
      </c>
      <c r="Q826" s="11">
        <v>0.18</v>
      </c>
      <c r="R826" s="11">
        <v>0.15</v>
      </c>
      <c r="S826" s="11">
        <v>0.17</v>
      </c>
      <c r="T826" s="11">
        <v>0.16</v>
      </c>
      <c r="U826" s="11">
        <v>0.1</v>
      </c>
      <c r="V826" s="11">
        <v>0.16</v>
      </c>
      <c r="W826" s="11">
        <v>0.17</v>
      </c>
      <c r="X826" s="11">
        <v>0.18</v>
      </c>
      <c r="Y826" s="11">
        <v>0.18</v>
      </c>
      <c r="Z826" s="11">
        <v>0.15</v>
      </c>
      <c r="AA826" s="11">
        <v>0.12</v>
      </c>
      <c r="AB826" s="11">
        <v>0.16</v>
      </c>
      <c r="AC826" s="11">
        <v>0.16</v>
      </c>
      <c r="AD826" s="11">
        <v>0.1</v>
      </c>
      <c r="AE826" s="11">
        <v>0.19</v>
      </c>
      <c r="AF826" s="11">
        <v>0.16</v>
      </c>
      <c r="AG826" s="11">
        <v>0.13</v>
      </c>
      <c r="AH826" s="11">
        <v>0.17</v>
      </c>
      <c r="AI826" s="11">
        <v>0.18</v>
      </c>
      <c r="AJ826" s="11">
        <v>0.13</v>
      </c>
      <c r="AK826" s="11">
        <v>0.17</v>
      </c>
      <c r="AL826" s="11">
        <v>0.16</v>
      </c>
      <c r="AM826" s="11">
        <v>0.11</v>
      </c>
      <c r="AN826" s="11">
        <v>0.08</v>
      </c>
      <c r="AO826" s="11">
        <v>0.16</v>
      </c>
      <c r="AP826" s="11">
        <v>0.15</v>
      </c>
      <c r="AQ826" s="11">
        <v>0.16</v>
      </c>
      <c r="AR826" s="11">
        <v>0.15</v>
      </c>
      <c r="AS826" s="11">
        <v>0.22</v>
      </c>
      <c r="AT826" s="11">
        <v>0.15</v>
      </c>
      <c r="AU826" s="11">
        <v>0.25</v>
      </c>
      <c r="AV826" s="11">
        <v>0.12</v>
      </c>
      <c r="AW826" s="11">
        <v>0.16</v>
      </c>
      <c r="AX826" s="11">
        <v>0.15</v>
      </c>
      <c r="AY826" s="11">
        <v>0.17</v>
      </c>
    </row>
    <row r="827" spans="1:51">
      <c r="A827" s="3"/>
      <c r="B827" t="s">
        <v>272</v>
      </c>
      <c r="C827" s="4">
        <v>247</v>
      </c>
      <c r="D827" s="4">
        <v>174</v>
      </c>
      <c r="E827" s="4">
        <v>43</v>
      </c>
      <c r="F827" s="4">
        <v>25</v>
      </c>
      <c r="G827" s="4">
        <v>5</v>
      </c>
      <c r="H827" s="4">
        <v>111</v>
      </c>
      <c r="I827" s="4">
        <v>115</v>
      </c>
      <c r="J827" s="4">
        <v>74</v>
      </c>
      <c r="K827" s="4">
        <v>152</v>
      </c>
      <c r="L827" s="4">
        <v>19</v>
      </c>
      <c r="M827" s="4">
        <v>3</v>
      </c>
      <c r="N827" s="4">
        <v>17</v>
      </c>
      <c r="O827" s="4">
        <v>68</v>
      </c>
      <c r="P827" s="4">
        <v>158</v>
      </c>
      <c r="Q827" s="4">
        <v>82</v>
      </c>
      <c r="R827" s="4">
        <v>157</v>
      </c>
      <c r="S827" s="4">
        <v>114</v>
      </c>
      <c r="T827" s="4">
        <v>110</v>
      </c>
      <c r="U827" s="4">
        <v>30</v>
      </c>
      <c r="V827" s="4">
        <v>37</v>
      </c>
      <c r="W827" s="4">
        <v>87</v>
      </c>
      <c r="X827" s="4">
        <v>90</v>
      </c>
      <c r="Y827" s="4">
        <v>47</v>
      </c>
      <c r="Z827" s="4">
        <v>52</v>
      </c>
      <c r="AA827" s="4">
        <v>38</v>
      </c>
      <c r="AB827" s="4">
        <v>46</v>
      </c>
      <c r="AC827" s="4">
        <v>182</v>
      </c>
      <c r="AD827" s="4">
        <v>8</v>
      </c>
      <c r="AE827" s="4">
        <v>19</v>
      </c>
      <c r="AF827" s="4">
        <v>6</v>
      </c>
      <c r="AG827" s="4">
        <v>93</v>
      </c>
      <c r="AH827" s="4">
        <v>96</v>
      </c>
      <c r="AI827" s="4">
        <v>43</v>
      </c>
      <c r="AJ827" s="4">
        <v>87</v>
      </c>
      <c r="AK827" s="4">
        <v>142</v>
      </c>
      <c r="AL827" s="4">
        <v>82</v>
      </c>
      <c r="AM827" s="4">
        <v>11</v>
      </c>
      <c r="AN827" s="4">
        <v>2</v>
      </c>
      <c r="AO827" s="4">
        <v>113</v>
      </c>
      <c r="AP827" s="4">
        <v>8</v>
      </c>
      <c r="AQ827" s="4">
        <v>98</v>
      </c>
      <c r="AR827" s="4">
        <v>117</v>
      </c>
      <c r="AS827" s="4">
        <v>23</v>
      </c>
      <c r="AT827" s="4">
        <v>200</v>
      </c>
      <c r="AU827" s="4">
        <v>154</v>
      </c>
      <c r="AV827" s="4">
        <v>73</v>
      </c>
      <c r="AW827" s="4">
        <v>103</v>
      </c>
      <c r="AX827" s="4">
        <v>32</v>
      </c>
      <c r="AY827" s="4">
        <v>73</v>
      </c>
    </row>
    <row r="828" spans="1:51">
      <c r="A828" s="3"/>
      <c r="C828" s="11">
        <v>7.0000000000000007E-2</v>
      </c>
      <c r="D828" s="11">
        <v>0.09</v>
      </c>
      <c r="E828" s="11">
        <v>0.06</v>
      </c>
      <c r="F828" s="11">
        <v>0.04</v>
      </c>
      <c r="G828" s="11">
        <v>0.03</v>
      </c>
      <c r="H828" s="11">
        <v>0.08</v>
      </c>
      <c r="I828" s="11">
        <v>7.0000000000000007E-2</v>
      </c>
      <c r="J828" s="11">
        <v>7.0000000000000007E-2</v>
      </c>
      <c r="K828" s="11">
        <v>0.08</v>
      </c>
      <c r="L828" s="11">
        <v>0.06</v>
      </c>
      <c r="M828" s="11">
        <v>0.04</v>
      </c>
      <c r="N828" s="11">
        <v>0.1</v>
      </c>
      <c r="O828" s="11">
        <v>0.1</v>
      </c>
      <c r="P828" s="11">
        <v>7.0000000000000007E-2</v>
      </c>
      <c r="Q828" s="11">
        <v>7.0000000000000007E-2</v>
      </c>
      <c r="R828" s="11">
        <v>0.08</v>
      </c>
      <c r="S828" s="11">
        <v>0.08</v>
      </c>
      <c r="T828" s="11">
        <v>7.0000000000000007E-2</v>
      </c>
      <c r="U828" s="11">
        <v>0.05</v>
      </c>
      <c r="V828" s="11">
        <v>0.08</v>
      </c>
      <c r="W828" s="11">
        <v>0.08</v>
      </c>
      <c r="X828" s="11">
        <v>7.0000000000000007E-2</v>
      </c>
      <c r="Y828" s="11">
        <v>0.06</v>
      </c>
      <c r="Z828" s="11">
        <v>0.08</v>
      </c>
      <c r="AA828" s="11">
        <v>0.1</v>
      </c>
      <c r="AB828" s="11">
        <v>0.06</v>
      </c>
      <c r="AC828" s="11">
        <v>7.0000000000000007E-2</v>
      </c>
      <c r="AD828" s="11">
        <v>0.05</v>
      </c>
      <c r="AE828" s="11">
        <v>0.06</v>
      </c>
      <c r="AF828" s="11">
        <v>7.0000000000000007E-2</v>
      </c>
      <c r="AG828" s="11">
        <v>0.08</v>
      </c>
      <c r="AH828" s="11">
        <v>0.06</v>
      </c>
      <c r="AI828" s="11">
        <v>0.06</v>
      </c>
      <c r="AJ828" s="11">
        <v>0.08</v>
      </c>
      <c r="AK828" s="11">
        <v>0.06</v>
      </c>
      <c r="AL828" s="11">
        <v>0.09</v>
      </c>
      <c r="AM828" s="11">
        <v>0.05</v>
      </c>
      <c r="AN828" s="11">
        <v>0.08</v>
      </c>
      <c r="AO828" s="11">
        <v>0.06</v>
      </c>
      <c r="AP828" s="11">
        <v>0.15</v>
      </c>
      <c r="AQ828" s="11">
        <v>0.06</v>
      </c>
      <c r="AR828" s="11">
        <v>0.08</v>
      </c>
      <c r="AS828" s="11">
        <v>0.1</v>
      </c>
      <c r="AT828" s="11">
        <v>7.0000000000000007E-2</v>
      </c>
      <c r="AU828" s="11">
        <v>0.14000000000000001</v>
      </c>
      <c r="AV828" s="11">
        <v>0.04</v>
      </c>
      <c r="AW828" s="11">
        <v>7.0000000000000007E-2</v>
      </c>
      <c r="AX828" s="11">
        <v>0.06</v>
      </c>
      <c r="AY828" s="11">
        <v>0.08</v>
      </c>
    </row>
    <row r="829" spans="1:51">
      <c r="A829" s="3"/>
      <c r="B829" t="s">
        <v>131</v>
      </c>
      <c r="C829" s="4">
        <v>179</v>
      </c>
      <c r="D829" s="4">
        <v>106</v>
      </c>
      <c r="E829" s="4">
        <v>33</v>
      </c>
      <c r="F829" s="4">
        <v>31</v>
      </c>
      <c r="G829" s="4">
        <v>8</v>
      </c>
      <c r="H829" s="4">
        <v>82</v>
      </c>
      <c r="I829" s="4">
        <v>74</v>
      </c>
      <c r="J829" s="4">
        <v>57</v>
      </c>
      <c r="K829" s="4">
        <v>100</v>
      </c>
      <c r="L829" s="4">
        <v>14</v>
      </c>
      <c r="M829" s="4">
        <v>6</v>
      </c>
      <c r="N829" s="4">
        <v>4</v>
      </c>
      <c r="O829" s="4">
        <v>48</v>
      </c>
      <c r="P829" s="4">
        <v>108</v>
      </c>
      <c r="Q829" s="4">
        <v>43</v>
      </c>
      <c r="R829" s="4">
        <v>121</v>
      </c>
      <c r="S829" s="4">
        <v>55</v>
      </c>
      <c r="T829" s="4">
        <v>93</v>
      </c>
      <c r="U829" s="4">
        <v>39</v>
      </c>
      <c r="V829" s="4">
        <v>31</v>
      </c>
      <c r="W829" s="4">
        <v>63</v>
      </c>
      <c r="X829" s="4">
        <v>46</v>
      </c>
      <c r="Y829" s="4">
        <v>36</v>
      </c>
      <c r="Z829" s="4">
        <v>41</v>
      </c>
      <c r="AA829" s="4">
        <v>31</v>
      </c>
      <c r="AB829" s="4">
        <v>33</v>
      </c>
      <c r="AC829" s="4">
        <v>142</v>
      </c>
      <c r="AD829" s="4">
        <v>9</v>
      </c>
      <c r="AE829" s="4">
        <v>7</v>
      </c>
      <c r="AF829" s="4">
        <v>3</v>
      </c>
      <c r="AG829" s="4">
        <v>78</v>
      </c>
      <c r="AH829" s="4">
        <v>73</v>
      </c>
      <c r="AI829" s="4">
        <v>22</v>
      </c>
      <c r="AJ829" s="4">
        <v>57</v>
      </c>
      <c r="AK829" s="4">
        <v>112</v>
      </c>
      <c r="AL829" s="4">
        <v>76</v>
      </c>
      <c r="AM829" s="4">
        <v>14</v>
      </c>
      <c r="AN829" s="4">
        <v>3</v>
      </c>
      <c r="AO829" s="4">
        <v>70</v>
      </c>
      <c r="AP829" s="4">
        <v>2</v>
      </c>
      <c r="AQ829" s="4">
        <v>63</v>
      </c>
      <c r="AR829" s="4">
        <v>102</v>
      </c>
      <c r="AS829" s="4">
        <v>17</v>
      </c>
      <c r="AT829" s="4">
        <v>149</v>
      </c>
      <c r="AU829" s="4">
        <v>64</v>
      </c>
      <c r="AV829" s="4">
        <v>92</v>
      </c>
      <c r="AW829" s="4">
        <v>70</v>
      </c>
      <c r="AX829" s="4">
        <v>24</v>
      </c>
      <c r="AY829" s="4">
        <v>46</v>
      </c>
    </row>
    <row r="830" spans="1:51">
      <c r="A830" s="3"/>
      <c r="C830" s="11">
        <v>0.05</v>
      </c>
      <c r="D830" s="11">
        <v>0.05</v>
      </c>
      <c r="E830" s="11">
        <v>0.04</v>
      </c>
      <c r="F830" s="11">
        <v>0.05</v>
      </c>
      <c r="G830" s="11">
        <v>0.05</v>
      </c>
      <c r="H830" s="11">
        <v>0.06</v>
      </c>
      <c r="I830" s="11">
        <v>0.05</v>
      </c>
      <c r="J830" s="11">
        <v>0.05</v>
      </c>
      <c r="K830" s="11">
        <v>0.05</v>
      </c>
      <c r="L830" s="11">
        <v>0.05</v>
      </c>
      <c r="M830" s="11">
        <v>0.08</v>
      </c>
      <c r="N830" s="11">
        <v>0.02</v>
      </c>
      <c r="O830" s="11">
        <v>7.0000000000000007E-2</v>
      </c>
      <c r="P830" s="11">
        <v>0.05</v>
      </c>
      <c r="Q830" s="11">
        <v>0.04</v>
      </c>
      <c r="R830" s="11">
        <v>0.06</v>
      </c>
      <c r="S830" s="11">
        <v>0.04</v>
      </c>
      <c r="T830" s="11">
        <v>0.06</v>
      </c>
      <c r="U830" s="11">
        <v>0.06</v>
      </c>
      <c r="V830" s="11">
        <v>7.0000000000000007E-2</v>
      </c>
      <c r="W830" s="11">
        <v>0.06</v>
      </c>
      <c r="X830" s="11">
        <v>0.04</v>
      </c>
      <c r="Y830" s="11">
        <v>0.05</v>
      </c>
      <c r="Z830" s="11">
        <v>0.06</v>
      </c>
      <c r="AA830" s="11">
        <v>0.08</v>
      </c>
      <c r="AB830" s="11">
        <v>0.04</v>
      </c>
      <c r="AC830" s="11">
        <v>0.06</v>
      </c>
      <c r="AD830" s="11">
        <v>0.05</v>
      </c>
      <c r="AE830" s="11">
        <v>0.02</v>
      </c>
      <c r="AF830" s="11">
        <v>0.03</v>
      </c>
      <c r="AG830" s="11">
        <v>0.06</v>
      </c>
      <c r="AH830" s="11">
        <v>0.05</v>
      </c>
      <c r="AI830" s="11">
        <v>0.03</v>
      </c>
      <c r="AJ830" s="11">
        <v>0.05</v>
      </c>
      <c r="AK830" s="11">
        <v>0.05</v>
      </c>
      <c r="AL830" s="11">
        <v>0.08</v>
      </c>
      <c r="AM830" s="11">
        <v>0.06</v>
      </c>
      <c r="AN830" s="11">
        <v>0.13</v>
      </c>
      <c r="AO830" s="11">
        <v>0.04</v>
      </c>
      <c r="AP830" s="11">
        <v>0.03</v>
      </c>
      <c r="AQ830" s="11">
        <v>0.04</v>
      </c>
      <c r="AR830" s="11">
        <v>7.0000000000000007E-2</v>
      </c>
      <c r="AS830" s="11">
        <v>0.08</v>
      </c>
      <c r="AT830" s="11">
        <v>0.05</v>
      </c>
      <c r="AU830" s="11">
        <v>0.06</v>
      </c>
      <c r="AV830" s="11">
        <v>0.05</v>
      </c>
      <c r="AW830" s="11">
        <v>0.04</v>
      </c>
      <c r="AX830" s="11">
        <v>0.05</v>
      </c>
      <c r="AY830" s="11">
        <v>0.05</v>
      </c>
    </row>
    <row r="831" spans="1:51">
      <c r="A831" s="3"/>
      <c r="B831" t="s">
        <v>273</v>
      </c>
      <c r="C831" s="4">
        <v>2510</v>
      </c>
      <c r="D831" s="4">
        <v>1357</v>
      </c>
      <c r="E831" s="4">
        <v>584</v>
      </c>
      <c r="F831" s="4">
        <v>445</v>
      </c>
      <c r="G831" s="4">
        <v>124</v>
      </c>
      <c r="H831" s="4">
        <v>1051</v>
      </c>
      <c r="I831" s="4">
        <v>1119</v>
      </c>
      <c r="J831" s="4">
        <v>819</v>
      </c>
      <c r="K831" s="4">
        <v>1282</v>
      </c>
      <c r="L831" s="4">
        <v>219</v>
      </c>
      <c r="M831" s="4">
        <v>55</v>
      </c>
      <c r="N831" s="4">
        <v>127</v>
      </c>
      <c r="O831" s="4">
        <v>450</v>
      </c>
      <c r="P831" s="4">
        <v>1720</v>
      </c>
      <c r="Q831" s="4">
        <v>769</v>
      </c>
      <c r="R831" s="4">
        <v>1463</v>
      </c>
      <c r="S831" s="4">
        <v>1081</v>
      </c>
      <c r="T831" s="4">
        <v>1053</v>
      </c>
      <c r="U831" s="4">
        <v>536</v>
      </c>
      <c r="V831" s="4">
        <v>321</v>
      </c>
      <c r="W831" s="4">
        <v>776</v>
      </c>
      <c r="X831" s="4">
        <v>868</v>
      </c>
      <c r="Y831" s="4">
        <v>550</v>
      </c>
      <c r="Z831" s="4">
        <v>467</v>
      </c>
      <c r="AA831" s="4">
        <v>269</v>
      </c>
      <c r="AB831" s="4">
        <v>543</v>
      </c>
      <c r="AC831" s="4">
        <v>1829</v>
      </c>
      <c r="AD831" s="4">
        <v>134</v>
      </c>
      <c r="AE831" s="4">
        <v>247</v>
      </c>
      <c r="AF831" s="4">
        <v>71</v>
      </c>
      <c r="AG831" s="4">
        <v>871</v>
      </c>
      <c r="AH831" s="4">
        <v>1084</v>
      </c>
      <c r="AI831" s="4">
        <v>485</v>
      </c>
      <c r="AJ831" s="4">
        <v>830</v>
      </c>
      <c r="AK831" s="4">
        <v>1591</v>
      </c>
      <c r="AL831" s="4">
        <v>638</v>
      </c>
      <c r="AM831" s="4">
        <v>175</v>
      </c>
      <c r="AN831" s="4">
        <v>17</v>
      </c>
      <c r="AO831" s="4">
        <v>1468</v>
      </c>
      <c r="AP831" s="4">
        <v>37</v>
      </c>
      <c r="AQ831" s="4">
        <v>1281</v>
      </c>
      <c r="AR831" s="4">
        <v>1053</v>
      </c>
      <c r="AS831" s="4">
        <v>133</v>
      </c>
      <c r="AT831" s="4">
        <v>2242</v>
      </c>
      <c r="AU831" s="4">
        <v>597</v>
      </c>
      <c r="AV831" s="4">
        <v>1573</v>
      </c>
      <c r="AW831" s="4">
        <v>1143</v>
      </c>
      <c r="AX831" s="4">
        <v>387</v>
      </c>
      <c r="AY831" s="4">
        <v>601</v>
      </c>
    </row>
    <row r="832" spans="1:51">
      <c r="A832" s="3"/>
      <c r="C832" s="11">
        <v>0.72</v>
      </c>
      <c r="D832" s="11">
        <v>0.67</v>
      </c>
      <c r="E832" s="11">
        <v>0.78</v>
      </c>
      <c r="F832" s="11">
        <v>0.78</v>
      </c>
      <c r="G832" s="11">
        <v>0.85</v>
      </c>
      <c r="H832" s="11">
        <v>0.73</v>
      </c>
      <c r="I832" s="11">
        <v>0.69</v>
      </c>
      <c r="J832" s="11">
        <v>0.73</v>
      </c>
      <c r="K832" s="11">
        <v>0.69</v>
      </c>
      <c r="L832" s="11">
        <v>0.71</v>
      </c>
      <c r="M832" s="11">
        <v>0.73</v>
      </c>
      <c r="N832" s="11">
        <v>0.74</v>
      </c>
      <c r="O832" s="11">
        <v>0.64</v>
      </c>
      <c r="P832" s="11">
        <v>0.73</v>
      </c>
      <c r="Q832" s="11">
        <v>0.7</v>
      </c>
      <c r="R832" s="11">
        <v>0.71</v>
      </c>
      <c r="S832" s="11">
        <v>0.72</v>
      </c>
      <c r="T832" s="11">
        <v>0.7</v>
      </c>
      <c r="U832" s="11">
        <v>0.8</v>
      </c>
      <c r="V832" s="11">
        <v>0.69</v>
      </c>
      <c r="W832" s="11">
        <v>0.7</v>
      </c>
      <c r="X832" s="11">
        <v>0.71</v>
      </c>
      <c r="Y832" s="11">
        <v>0.72</v>
      </c>
      <c r="Z832" s="11">
        <v>0.71</v>
      </c>
      <c r="AA832" s="11">
        <v>0.7</v>
      </c>
      <c r="AB832" s="11">
        <v>0.73</v>
      </c>
      <c r="AC832" s="11">
        <v>0.72</v>
      </c>
      <c r="AD832" s="11">
        <v>0.8</v>
      </c>
      <c r="AE832" s="11">
        <v>0.73</v>
      </c>
      <c r="AF832" s="11">
        <v>0.74</v>
      </c>
      <c r="AG832" s="11">
        <v>0.72</v>
      </c>
      <c r="AH832" s="11">
        <v>0.72</v>
      </c>
      <c r="AI832" s="11">
        <v>0.73</v>
      </c>
      <c r="AJ832" s="11">
        <v>0.74</v>
      </c>
      <c r="AK832" s="11">
        <v>0.72</v>
      </c>
      <c r="AL832" s="11">
        <v>0.67</v>
      </c>
      <c r="AM832" s="11">
        <v>0.78</v>
      </c>
      <c r="AN832" s="11">
        <v>0.71</v>
      </c>
      <c r="AO832" s="11">
        <v>0.75</v>
      </c>
      <c r="AP832" s="11">
        <v>0.67</v>
      </c>
      <c r="AQ832" s="11">
        <v>0.74</v>
      </c>
      <c r="AR832" s="11">
        <v>0.7</v>
      </c>
      <c r="AS832" s="11">
        <v>0.6</v>
      </c>
      <c r="AT832" s="11">
        <v>0.73</v>
      </c>
      <c r="AU832" s="11">
        <v>0.55000000000000004</v>
      </c>
      <c r="AV832" s="11">
        <v>0.8</v>
      </c>
      <c r="AW832" s="11">
        <v>0.73</v>
      </c>
      <c r="AX832" s="11">
        <v>0.74</v>
      </c>
      <c r="AY832" s="11">
        <v>0.7</v>
      </c>
    </row>
    <row r="833" spans="1:51">
      <c r="A833" s="3"/>
      <c r="B833" t="s">
        <v>274</v>
      </c>
      <c r="C833" s="4">
        <v>802</v>
      </c>
      <c r="D833" s="4">
        <v>562</v>
      </c>
      <c r="E833" s="4">
        <v>132</v>
      </c>
      <c r="F833" s="4">
        <v>93</v>
      </c>
      <c r="G833" s="4">
        <v>15</v>
      </c>
      <c r="H833" s="4">
        <v>310</v>
      </c>
      <c r="I833" s="4">
        <v>417</v>
      </c>
      <c r="J833" s="4">
        <v>249</v>
      </c>
      <c r="K833" s="4">
        <v>472</v>
      </c>
      <c r="L833" s="4">
        <v>77</v>
      </c>
      <c r="M833" s="4">
        <v>14</v>
      </c>
      <c r="N833" s="4">
        <v>41</v>
      </c>
      <c r="O833" s="4">
        <v>211</v>
      </c>
      <c r="P833" s="4">
        <v>516</v>
      </c>
      <c r="Q833" s="4">
        <v>281</v>
      </c>
      <c r="R833" s="4">
        <v>472</v>
      </c>
      <c r="S833" s="4">
        <v>372</v>
      </c>
      <c r="T833" s="4">
        <v>349</v>
      </c>
      <c r="U833" s="4">
        <v>95</v>
      </c>
      <c r="V833" s="4">
        <v>112</v>
      </c>
      <c r="W833" s="4">
        <v>274</v>
      </c>
      <c r="X833" s="4">
        <v>317</v>
      </c>
      <c r="Y833" s="4">
        <v>182</v>
      </c>
      <c r="Z833" s="4">
        <v>150</v>
      </c>
      <c r="AA833" s="4">
        <v>86</v>
      </c>
      <c r="AB833" s="4">
        <v>168</v>
      </c>
      <c r="AC833" s="4">
        <v>585</v>
      </c>
      <c r="AD833" s="4">
        <v>26</v>
      </c>
      <c r="AE833" s="4">
        <v>83</v>
      </c>
      <c r="AF833" s="4">
        <v>22</v>
      </c>
      <c r="AG833" s="4">
        <v>254</v>
      </c>
      <c r="AH833" s="4">
        <v>350</v>
      </c>
      <c r="AI833" s="4">
        <v>161</v>
      </c>
      <c r="AJ833" s="4">
        <v>234</v>
      </c>
      <c r="AK833" s="4">
        <v>517</v>
      </c>
      <c r="AL833" s="4">
        <v>236</v>
      </c>
      <c r="AM833" s="4">
        <v>36</v>
      </c>
      <c r="AN833" s="4">
        <v>4</v>
      </c>
      <c r="AO833" s="4">
        <v>430</v>
      </c>
      <c r="AP833" s="4">
        <v>16</v>
      </c>
      <c r="AQ833" s="4">
        <v>377</v>
      </c>
      <c r="AR833" s="4">
        <v>344</v>
      </c>
      <c r="AS833" s="4">
        <v>71</v>
      </c>
      <c r="AT833" s="4">
        <v>673</v>
      </c>
      <c r="AU833" s="4">
        <v>422</v>
      </c>
      <c r="AV833" s="4">
        <v>305</v>
      </c>
      <c r="AW833" s="4">
        <v>359</v>
      </c>
      <c r="AX833" s="4">
        <v>112</v>
      </c>
      <c r="AY833" s="4">
        <v>216</v>
      </c>
    </row>
    <row r="834" spans="1:51">
      <c r="A834" s="3"/>
      <c r="C834" s="11">
        <v>0.23</v>
      </c>
      <c r="D834" s="11">
        <v>0.28000000000000003</v>
      </c>
      <c r="E834" s="11">
        <v>0.18</v>
      </c>
      <c r="F834" s="11">
        <v>0.16</v>
      </c>
      <c r="G834" s="11">
        <v>0.1</v>
      </c>
      <c r="H834" s="11">
        <v>0.21</v>
      </c>
      <c r="I834" s="11">
        <v>0.26</v>
      </c>
      <c r="J834" s="11">
        <v>0.22</v>
      </c>
      <c r="K834" s="11">
        <v>0.25</v>
      </c>
      <c r="L834" s="11">
        <v>0.25</v>
      </c>
      <c r="M834" s="11">
        <v>0.19</v>
      </c>
      <c r="N834" s="11">
        <v>0.24</v>
      </c>
      <c r="O834" s="11">
        <v>0.3</v>
      </c>
      <c r="P834" s="11">
        <v>0.22</v>
      </c>
      <c r="Q834" s="11">
        <v>0.26</v>
      </c>
      <c r="R834" s="11">
        <v>0.23</v>
      </c>
      <c r="S834" s="11">
        <v>0.25</v>
      </c>
      <c r="T834" s="11">
        <v>0.23</v>
      </c>
      <c r="U834" s="11">
        <v>0.14000000000000001</v>
      </c>
      <c r="V834" s="11">
        <v>0.24</v>
      </c>
      <c r="W834" s="11">
        <v>0.25</v>
      </c>
      <c r="X834" s="11">
        <v>0.26</v>
      </c>
      <c r="Y834" s="11">
        <v>0.24</v>
      </c>
      <c r="Z834" s="11">
        <v>0.23</v>
      </c>
      <c r="AA834" s="11">
        <v>0.22</v>
      </c>
      <c r="AB834" s="11">
        <v>0.23</v>
      </c>
      <c r="AC834" s="11">
        <v>0.23</v>
      </c>
      <c r="AD834" s="11">
        <v>0.15</v>
      </c>
      <c r="AE834" s="11">
        <v>0.25</v>
      </c>
      <c r="AF834" s="11">
        <v>0.23</v>
      </c>
      <c r="AG834" s="11">
        <v>0.21</v>
      </c>
      <c r="AH834" s="11">
        <v>0.23</v>
      </c>
      <c r="AI834" s="11">
        <v>0.24</v>
      </c>
      <c r="AJ834" s="11">
        <v>0.21</v>
      </c>
      <c r="AK834" s="11">
        <v>0.23</v>
      </c>
      <c r="AL834" s="11">
        <v>0.25</v>
      </c>
      <c r="AM834" s="11">
        <v>0.16</v>
      </c>
      <c r="AN834" s="11">
        <v>0.16</v>
      </c>
      <c r="AO834" s="11">
        <v>0.22</v>
      </c>
      <c r="AP834" s="11">
        <v>0.28999999999999998</v>
      </c>
      <c r="AQ834" s="11">
        <v>0.22</v>
      </c>
      <c r="AR834" s="11">
        <v>0.23</v>
      </c>
      <c r="AS834" s="11">
        <v>0.32</v>
      </c>
      <c r="AT834" s="11">
        <v>0.22</v>
      </c>
      <c r="AU834" s="11">
        <v>0.39</v>
      </c>
      <c r="AV834" s="11">
        <v>0.15</v>
      </c>
      <c r="AW834" s="11">
        <v>0.23</v>
      </c>
      <c r="AX834" s="11">
        <v>0.21</v>
      </c>
      <c r="AY834" s="11">
        <v>0.25</v>
      </c>
    </row>
    <row r="835" spans="1:51">
      <c r="A835" s="3"/>
    </row>
    <row r="836" spans="1:51">
      <c r="A836" s="3"/>
    </row>
    <row r="837" spans="1:51">
      <c r="A837" s="2" t="s">
        <v>277</v>
      </c>
    </row>
    <row r="838" spans="1:51">
      <c r="A838" s="3"/>
    </row>
    <row r="839" spans="1:51" s="10" customFormat="1" ht="29.25" customHeight="1">
      <c r="A839" s="9"/>
      <c r="C839" s="7" t="s">
        <v>39</v>
      </c>
      <c r="D839" s="14" t="s">
        <v>15</v>
      </c>
      <c r="E839" s="15"/>
      <c r="F839" s="15"/>
      <c r="G839" s="15"/>
      <c r="H839" s="14" t="s">
        <v>16</v>
      </c>
      <c r="I839" s="15"/>
      <c r="J839" s="14" t="s">
        <v>17</v>
      </c>
      <c r="K839" s="15"/>
      <c r="L839" s="15"/>
      <c r="M839" s="15"/>
      <c r="N839" s="15"/>
      <c r="O839" s="14" t="s">
        <v>40</v>
      </c>
      <c r="P839" s="15"/>
      <c r="Q839" s="14" t="s">
        <v>19</v>
      </c>
      <c r="R839" s="15"/>
      <c r="S839" s="14" t="s">
        <v>41</v>
      </c>
      <c r="T839" s="15"/>
      <c r="U839" s="14" t="s">
        <v>42</v>
      </c>
      <c r="V839" s="15"/>
      <c r="W839" s="15"/>
      <c r="X839" s="15"/>
      <c r="Y839" s="14" t="s">
        <v>22</v>
      </c>
      <c r="Z839" s="15"/>
      <c r="AA839" s="15"/>
      <c r="AB839" s="15"/>
      <c r="AC839" s="15"/>
      <c r="AD839" s="15"/>
      <c r="AE839" s="15"/>
      <c r="AF839" s="15"/>
      <c r="AG839" s="14" t="s">
        <v>23</v>
      </c>
      <c r="AH839" s="15"/>
      <c r="AI839" s="15"/>
      <c r="AJ839" s="14" t="s">
        <v>24</v>
      </c>
      <c r="AK839" s="15"/>
      <c r="AL839" s="14" t="s">
        <v>25</v>
      </c>
      <c r="AM839" s="15"/>
      <c r="AN839" s="15"/>
      <c r="AO839" s="15"/>
      <c r="AP839" s="15"/>
      <c r="AQ839" s="15"/>
      <c r="AR839" s="15"/>
      <c r="AS839" s="14" t="s">
        <v>26</v>
      </c>
      <c r="AT839" s="15"/>
      <c r="AU839" s="14" t="s">
        <v>43</v>
      </c>
      <c r="AV839" s="15"/>
      <c r="AW839" s="14" t="s">
        <v>44</v>
      </c>
      <c r="AX839" s="15"/>
      <c r="AY839" s="15"/>
    </row>
    <row r="840" spans="1:51" s="7" customFormat="1" ht="32.25" customHeight="1">
      <c r="A840" s="6"/>
      <c r="D840" s="8" t="s">
        <v>45</v>
      </c>
      <c r="E840" s="8" t="s">
        <v>46</v>
      </c>
      <c r="F840" s="8" t="s">
        <v>47</v>
      </c>
      <c r="G840" s="8" t="s">
        <v>48</v>
      </c>
      <c r="H840" s="8" t="s">
        <v>49</v>
      </c>
      <c r="I840" s="8" t="s">
        <v>50</v>
      </c>
      <c r="J840" s="8" t="s">
        <v>51</v>
      </c>
      <c r="K840" s="8" t="s">
        <v>52</v>
      </c>
      <c r="L840" s="8" t="s">
        <v>53</v>
      </c>
      <c r="M840" s="8" t="s">
        <v>54</v>
      </c>
      <c r="N840" s="8" t="s">
        <v>55</v>
      </c>
      <c r="O840" s="8" t="s">
        <v>56</v>
      </c>
      <c r="P840" s="8" t="s">
        <v>57</v>
      </c>
      <c r="Q840" s="8" t="s">
        <v>56</v>
      </c>
      <c r="R840" s="8" t="s">
        <v>57</v>
      </c>
      <c r="S840" s="8" t="s">
        <v>56</v>
      </c>
      <c r="T840" s="8" t="s">
        <v>57</v>
      </c>
      <c r="U840" s="8" t="s">
        <v>58</v>
      </c>
      <c r="V840" s="8" t="s">
        <v>59</v>
      </c>
      <c r="W840" s="8" t="s">
        <v>60</v>
      </c>
      <c r="X840" s="8" t="s">
        <v>61</v>
      </c>
      <c r="Y840" s="8" t="s">
        <v>62</v>
      </c>
      <c r="Z840" s="8" t="s">
        <v>63</v>
      </c>
      <c r="AA840" s="8" t="s">
        <v>64</v>
      </c>
      <c r="AB840" s="8" t="s">
        <v>65</v>
      </c>
      <c r="AC840" s="8" t="s">
        <v>66</v>
      </c>
      <c r="AD840" s="8" t="s">
        <v>67</v>
      </c>
      <c r="AE840" s="8" t="s">
        <v>68</v>
      </c>
      <c r="AF840" s="8" t="s">
        <v>69</v>
      </c>
      <c r="AG840" s="8" t="s">
        <v>70</v>
      </c>
      <c r="AH840" s="8" t="s">
        <v>71</v>
      </c>
      <c r="AI840" s="8" t="s">
        <v>72</v>
      </c>
      <c r="AJ840" s="8" t="s">
        <v>73</v>
      </c>
      <c r="AK840" s="8" t="s">
        <v>74</v>
      </c>
      <c r="AL840" s="8" t="s">
        <v>75</v>
      </c>
      <c r="AM840" s="8" t="s">
        <v>76</v>
      </c>
      <c r="AN840" s="8" t="s">
        <v>77</v>
      </c>
      <c r="AO840" s="8" t="s">
        <v>78</v>
      </c>
      <c r="AP840" s="8" t="s">
        <v>79</v>
      </c>
      <c r="AQ840" s="8" t="s">
        <v>80</v>
      </c>
      <c r="AR840" s="8" t="s">
        <v>81</v>
      </c>
      <c r="AS840" s="8" t="s">
        <v>82</v>
      </c>
      <c r="AT840" s="8" t="s">
        <v>57</v>
      </c>
      <c r="AU840" s="8" t="s">
        <v>56</v>
      </c>
      <c r="AV840" s="8" t="s">
        <v>57</v>
      </c>
      <c r="AW840" s="8" t="s">
        <v>83</v>
      </c>
      <c r="AX840" s="8" t="s">
        <v>84</v>
      </c>
      <c r="AY840" s="8" t="s">
        <v>85</v>
      </c>
    </row>
    <row r="841" spans="1:51">
      <c r="A841" s="3" t="s">
        <v>86</v>
      </c>
      <c r="C841" s="4">
        <v>3683</v>
      </c>
      <c r="D841" s="4">
        <v>2190</v>
      </c>
      <c r="E841" s="4">
        <v>787</v>
      </c>
      <c r="F841" s="4">
        <v>563</v>
      </c>
      <c r="G841" s="4">
        <v>144</v>
      </c>
      <c r="H841" s="4">
        <v>1530</v>
      </c>
      <c r="I841" s="4">
        <v>1716</v>
      </c>
      <c r="J841" s="4">
        <v>1278</v>
      </c>
      <c r="K841" s="4">
        <v>1895</v>
      </c>
      <c r="L841" s="4">
        <v>317</v>
      </c>
      <c r="M841" s="4">
        <v>81</v>
      </c>
      <c r="N841" s="4">
        <v>174</v>
      </c>
      <c r="O841" s="4">
        <v>756</v>
      </c>
      <c r="P841" s="4">
        <v>2489</v>
      </c>
      <c r="Q841" s="4">
        <v>1182</v>
      </c>
      <c r="R841" s="4">
        <v>2168</v>
      </c>
      <c r="S841" s="4">
        <v>1615</v>
      </c>
      <c r="T841" s="4">
        <v>1582</v>
      </c>
      <c r="U841" s="4">
        <v>660</v>
      </c>
      <c r="V841" s="4">
        <v>471</v>
      </c>
      <c r="W841" s="4">
        <v>1160</v>
      </c>
      <c r="X841" s="4">
        <v>1382</v>
      </c>
      <c r="Y841" s="4">
        <v>804</v>
      </c>
      <c r="Z841" s="4">
        <v>702</v>
      </c>
      <c r="AA841" s="4">
        <v>396</v>
      </c>
      <c r="AB841" s="4">
        <v>791</v>
      </c>
      <c r="AC841" s="4">
        <v>2693</v>
      </c>
      <c r="AD841" s="4">
        <v>184</v>
      </c>
      <c r="AE841" s="4">
        <v>348</v>
      </c>
      <c r="AF841" s="4">
        <v>107</v>
      </c>
      <c r="AG841" s="4">
        <v>1205</v>
      </c>
      <c r="AH841" s="4">
        <v>1588</v>
      </c>
      <c r="AI841" s="4">
        <v>767</v>
      </c>
      <c r="AJ841" s="4">
        <v>1202</v>
      </c>
      <c r="AK841" s="4">
        <v>2322</v>
      </c>
      <c r="AL841" s="4">
        <v>973</v>
      </c>
      <c r="AM841" s="4">
        <v>230</v>
      </c>
      <c r="AN841" s="4">
        <v>25</v>
      </c>
      <c r="AO841" s="4">
        <v>2104</v>
      </c>
      <c r="AP841" s="4">
        <v>53</v>
      </c>
      <c r="AQ841" s="4">
        <v>1849</v>
      </c>
      <c r="AR841" s="4">
        <v>1535</v>
      </c>
      <c r="AS841" s="4">
        <v>223</v>
      </c>
      <c r="AT841" s="4">
        <v>3242</v>
      </c>
      <c r="AU841" s="4">
        <v>1138</v>
      </c>
      <c r="AV841" s="4">
        <v>2108</v>
      </c>
      <c r="AW841" s="4">
        <v>1670</v>
      </c>
      <c r="AX841" s="4">
        <v>555</v>
      </c>
      <c r="AY841" s="4">
        <v>902</v>
      </c>
    </row>
    <row r="842" spans="1:51">
      <c r="A842" s="3"/>
    </row>
    <row r="843" spans="1:51">
      <c r="A843" s="3" t="s">
        <v>278</v>
      </c>
      <c r="B843" t="s">
        <v>269</v>
      </c>
      <c r="C843" s="4">
        <v>853</v>
      </c>
      <c r="D843" s="4">
        <v>430</v>
      </c>
      <c r="E843" s="4">
        <v>241</v>
      </c>
      <c r="F843" s="4">
        <v>126</v>
      </c>
      <c r="G843" s="4">
        <v>56</v>
      </c>
      <c r="H843" s="4">
        <v>388</v>
      </c>
      <c r="I843" s="4">
        <v>369</v>
      </c>
      <c r="J843" s="4">
        <v>313</v>
      </c>
      <c r="K843" s="4">
        <v>418</v>
      </c>
      <c r="L843" s="4">
        <v>67</v>
      </c>
      <c r="M843" s="4">
        <v>19</v>
      </c>
      <c r="N843" s="4">
        <v>41</v>
      </c>
      <c r="O843" s="4">
        <v>149</v>
      </c>
      <c r="P843" s="4">
        <v>607</v>
      </c>
      <c r="Q843" s="4">
        <v>260</v>
      </c>
      <c r="R843" s="4">
        <v>526</v>
      </c>
      <c r="S843" s="4">
        <v>375</v>
      </c>
      <c r="T843" s="4">
        <v>373</v>
      </c>
      <c r="U843" s="4">
        <v>173</v>
      </c>
      <c r="V843" s="4">
        <v>86</v>
      </c>
      <c r="W843" s="4">
        <v>254</v>
      </c>
      <c r="X843" s="4">
        <v>338</v>
      </c>
      <c r="Y843" s="4">
        <v>188</v>
      </c>
      <c r="Z843" s="4">
        <v>173</v>
      </c>
      <c r="AA843" s="4">
        <v>85</v>
      </c>
      <c r="AB843" s="4">
        <v>194</v>
      </c>
      <c r="AC843" s="4">
        <v>639</v>
      </c>
      <c r="AD843" s="4">
        <v>45</v>
      </c>
      <c r="AE843" s="4">
        <v>71</v>
      </c>
      <c r="AF843" s="4">
        <v>26</v>
      </c>
      <c r="AG843" s="4">
        <v>243</v>
      </c>
      <c r="AH843" s="4">
        <v>398</v>
      </c>
      <c r="AI843" s="4">
        <v>191</v>
      </c>
      <c r="AJ843" s="4">
        <v>332</v>
      </c>
      <c r="AK843" s="4">
        <v>487</v>
      </c>
      <c r="AL843" s="4">
        <v>210</v>
      </c>
      <c r="AM843" s="4">
        <v>56</v>
      </c>
      <c r="AN843" s="4">
        <v>4</v>
      </c>
      <c r="AO843" s="4">
        <v>523</v>
      </c>
      <c r="AP843" s="4">
        <v>7</v>
      </c>
      <c r="AQ843" s="4">
        <v>459</v>
      </c>
      <c r="AR843" s="4">
        <v>341</v>
      </c>
      <c r="AS843" s="4">
        <v>46</v>
      </c>
      <c r="AT843" s="4">
        <v>776</v>
      </c>
      <c r="AU843" s="4">
        <v>160</v>
      </c>
      <c r="AV843" s="4">
        <v>596</v>
      </c>
      <c r="AW843" s="4">
        <v>407</v>
      </c>
      <c r="AX843" s="4">
        <v>132</v>
      </c>
      <c r="AY843" s="4">
        <v>196</v>
      </c>
    </row>
    <row r="844" spans="1:51">
      <c r="A844" s="3"/>
      <c r="C844" s="11">
        <v>0.23</v>
      </c>
      <c r="D844" s="11">
        <v>0.2</v>
      </c>
      <c r="E844" s="11">
        <v>0.31</v>
      </c>
      <c r="F844" s="11">
        <v>0.22</v>
      </c>
      <c r="G844" s="11">
        <v>0.39</v>
      </c>
      <c r="H844" s="11">
        <v>0.25</v>
      </c>
      <c r="I844" s="11">
        <v>0.21</v>
      </c>
      <c r="J844" s="11">
        <v>0.24</v>
      </c>
      <c r="K844" s="11">
        <v>0.22</v>
      </c>
      <c r="L844" s="11">
        <v>0.21</v>
      </c>
      <c r="M844" s="11">
        <v>0.23</v>
      </c>
      <c r="N844" s="11">
        <v>0.23</v>
      </c>
      <c r="O844" s="11">
        <v>0.2</v>
      </c>
      <c r="P844" s="11">
        <v>0.24</v>
      </c>
      <c r="Q844" s="11">
        <v>0.22</v>
      </c>
      <c r="R844" s="11">
        <v>0.24</v>
      </c>
      <c r="S844" s="11">
        <v>0.23</v>
      </c>
      <c r="T844" s="11">
        <v>0.24</v>
      </c>
      <c r="U844" s="11">
        <v>0.26</v>
      </c>
      <c r="V844" s="11">
        <v>0.18</v>
      </c>
      <c r="W844" s="11">
        <v>0.22</v>
      </c>
      <c r="X844" s="11">
        <v>0.24</v>
      </c>
      <c r="Y844" s="11">
        <v>0.23</v>
      </c>
      <c r="Z844" s="11">
        <v>0.25</v>
      </c>
      <c r="AA844" s="11">
        <v>0.22</v>
      </c>
      <c r="AB844" s="11">
        <v>0.25</v>
      </c>
      <c r="AC844" s="11">
        <v>0.24</v>
      </c>
      <c r="AD844" s="11">
        <v>0.25</v>
      </c>
      <c r="AE844" s="11">
        <v>0.2</v>
      </c>
      <c r="AF844" s="11">
        <v>0.24</v>
      </c>
      <c r="AG844" s="11">
        <v>0.2</v>
      </c>
      <c r="AH844" s="11">
        <v>0.25</v>
      </c>
      <c r="AI844" s="11">
        <v>0.25</v>
      </c>
      <c r="AJ844" s="11">
        <v>0.28000000000000003</v>
      </c>
      <c r="AK844" s="11">
        <v>0.21</v>
      </c>
      <c r="AL844" s="11">
        <v>0.22</v>
      </c>
      <c r="AM844" s="11">
        <v>0.24</v>
      </c>
      <c r="AN844" s="11">
        <v>0.18</v>
      </c>
      <c r="AO844" s="11">
        <v>0.25</v>
      </c>
      <c r="AP844" s="11">
        <v>0.12</v>
      </c>
      <c r="AQ844" s="11">
        <v>0.25</v>
      </c>
      <c r="AR844" s="11">
        <v>0.22</v>
      </c>
      <c r="AS844" s="11">
        <v>0.21</v>
      </c>
      <c r="AT844" s="11">
        <v>0.24</v>
      </c>
      <c r="AU844" s="11">
        <v>0.14000000000000001</v>
      </c>
      <c r="AV844" s="11">
        <v>0.28000000000000003</v>
      </c>
      <c r="AW844" s="11">
        <v>0.24</v>
      </c>
      <c r="AX844" s="11">
        <v>0.24</v>
      </c>
      <c r="AY844" s="11">
        <v>0.22</v>
      </c>
    </row>
    <row r="845" spans="1:51">
      <c r="A845" s="3"/>
      <c r="B845" t="s">
        <v>270</v>
      </c>
      <c r="C845" s="4">
        <v>1581</v>
      </c>
      <c r="D845" s="4">
        <v>937</v>
      </c>
      <c r="E845" s="4">
        <v>322</v>
      </c>
      <c r="F845" s="4">
        <v>268</v>
      </c>
      <c r="G845" s="4">
        <v>54</v>
      </c>
      <c r="H845" s="4">
        <v>644</v>
      </c>
      <c r="I845" s="4">
        <v>726</v>
      </c>
      <c r="J845" s="4">
        <v>526</v>
      </c>
      <c r="K845" s="4">
        <v>808</v>
      </c>
      <c r="L845" s="4">
        <v>131</v>
      </c>
      <c r="M845" s="4">
        <v>36</v>
      </c>
      <c r="N845" s="4">
        <v>80</v>
      </c>
      <c r="O845" s="4">
        <v>311</v>
      </c>
      <c r="P845" s="4">
        <v>1059</v>
      </c>
      <c r="Q845" s="4">
        <v>512</v>
      </c>
      <c r="R845" s="4">
        <v>902</v>
      </c>
      <c r="S845" s="4">
        <v>692</v>
      </c>
      <c r="T845" s="4">
        <v>662</v>
      </c>
      <c r="U845" s="4">
        <v>302</v>
      </c>
      <c r="V845" s="4">
        <v>218</v>
      </c>
      <c r="W845" s="4">
        <v>492</v>
      </c>
      <c r="X845" s="4">
        <v>563</v>
      </c>
      <c r="Y845" s="4">
        <v>363</v>
      </c>
      <c r="Z845" s="4">
        <v>290</v>
      </c>
      <c r="AA845" s="4">
        <v>167</v>
      </c>
      <c r="AB845" s="4">
        <v>329</v>
      </c>
      <c r="AC845" s="4">
        <v>1149</v>
      </c>
      <c r="AD845" s="4">
        <v>79</v>
      </c>
      <c r="AE845" s="4">
        <v>151</v>
      </c>
      <c r="AF845" s="4">
        <v>46</v>
      </c>
      <c r="AG845" s="4">
        <v>560</v>
      </c>
      <c r="AH845" s="4">
        <v>639</v>
      </c>
      <c r="AI845" s="4">
        <v>329</v>
      </c>
      <c r="AJ845" s="4">
        <v>499</v>
      </c>
      <c r="AK845" s="4">
        <v>1025</v>
      </c>
      <c r="AL845" s="4">
        <v>414</v>
      </c>
      <c r="AM845" s="4">
        <v>111</v>
      </c>
      <c r="AN845" s="4">
        <v>12</v>
      </c>
      <c r="AO845" s="4">
        <v>903</v>
      </c>
      <c r="AP845" s="4">
        <v>28</v>
      </c>
      <c r="AQ845" s="4">
        <v>793</v>
      </c>
      <c r="AR845" s="4">
        <v>675</v>
      </c>
      <c r="AS845" s="4">
        <v>94</v>
      </c>
      <c r="AT845" s="4">
        <v>1403</v>
      </c>
      <c r="AU845" s="4">
        <v>482</v>
      </c>
      <c r="AV845" s="4">
        <v>888</v>
      </c>
      <c r="AW845" s="4">
        <v>720</v>
      </c>
      <c r="AX845" s="4">
        <v>243</v>
      </c>
      <c r="AY845" s="4">
        <v>386</v>
      </c>
    </row>
    <row r="846" spans="1:51">
      <c r="A846" s="3"/>
      <c r="C846" s="11">
        <v>0.43</v>
      </c>
      <c r="D846" s="11">
        <v>0.43</v>
      </c>
      <c r="E846" s="11">
        <v>0.41</v>
      </c>
      <c r="F846" s="11">
        <v>0.48</v>
      </c>
      <c r="G846" s="11">
        <v>0.37</v>
      </c>
      <c r="H846" s="11">
        <v>0.42</v>
      </c>
      <c r="I846" s="11">
        <v>0.42</v>
      </c>
      <c r="J846" s="11">
        <v>0.41</v>
      </c>
      <c r="K846" s="11">
        <v>0.43</v>
      </c>
      <c r="L846" s="11">
        <v>0.41</v>
      </c>
      <c r="M846" s="11">
        <v>0.44</v>
      </c>
      <c r="N846" s="11">
        <v>0.46</v>
      </c>
      <c r="O846" s="11">
        <v>0.41</v>
      </c>
      <c r="P846" s="11">
        <v>0.43</v>
      </c>
      <c r="Q846" s="11">
        <v>0.43</v>
      </c>
      <c r="R846" s="11">
        <v>0.42</v>
      </c>
      <c r="S846" s="11">
        <v>0.43</v>
      </c>
      <c r="T846" s="11">
        <v>0.42</v>
      </c>
      <c r="U846" s="11">
        <v>0.46</v>
      </c>
      <c r="V846" s="11">
        <v>0.46</v>
      </c>
      <c r="W846" s="11">
        <v>0.42</v>
      </c>
      <c r="X846" s="11">
        <v>0.41</v>
      </c>
      <c r="Y846" s="11">
        <v>0.45</v>
      </c>
      <c r="Z846" s="11">
        <v>0.41</v>
      </c>
      <c r="AA846" s="11">
        <v>0.42</v>
      </c>
      <c r="AB846" s="11">
        <v>0.42</v>
      </c>
      <c r="AC846" s="11">
        <v>0.43</v>
      </c>
      <c r="AD846" s="11">
        <v>0.43</v>
      </c>
      <c r="AE846" s="11">
        <v>0.43</v>
      </c>
      <c r="AF846" s="11">
        <v>0.43</v>
      </c>
      <c r="AG846" s="11">
        <v>0.46</v>
      </c>
      <c r="AH846" s="11">
        <v>0.4</v>
      </c>
      <c r="AI846" s="11">
        <v>0.43</v>
      </c>
      <c r="AJ846" s="11">
        <v>0.42</v>
      </c>
      <c r="AK846" s="11">
        <v>0.44</v>
      </c>
      <c r="AL846" s="11">
        <v>0.43</v>
      </c>
      <c r="AM846" s="11">
        <v>0.48</v>
      </c>
      <c r="AN846" s="11">
        <v>0.5</v>
      </c>
      <c r="AO846" s="11">
        <v>0.43</v>
      </c>
      <c r="AP846" s="11">
        <v>0.53</v>
      </c>
      <c r="AQ846" s="11">
        <v>0.43</v>
      </c>
      <c r="AR846" s="11">
        <v>0.44</v>
      </c>
      <c r="AS846" s="11">
        <v>0.42</v>
      </c>
      <c r="AT846" s="11">
        <v>0.43</v>
      </c>
      <c r="AU846" s="11">
        <v>0.42</v>
      </c>
      <c r="AV846" s="11">
        <v>0.42</v>
      </c>
      <c r="AW846" s="11">
        <v>0.43</v>
      </c>
      <c r="AX846" s="11">
        <v>0.44</v>
      </c>
      <c r="AY846" s="11">
        <v>0.43</v>
      </c>
    </row>
    <row r="847" spans="1:51">
      <c r="A847" s="3"/>
      <c r="B847" t="s">
        <v>271</v>
      </c>
      <c r="C847" s="4">
        <v>717</v>
      </c>
      <c r="D847" s="4">
        <v>487</v>
      </c>
      <c r="E847" s="4">
        <v>126</v>
      </c>
      <c r="F847" s="4">
        <v>89</v>
      </c>
      <c r="G847" s="4">
        <v>15</v>
      </c>
      <c r="H847" s="4">
        <v>269</v>
      </c>
      <c r="I847" s="4">
        <v>377</v>
      </c>
      <c r="J847" s="4">
        <v>261</v>
      </c>
      <c r="K847" s="4">
        <v>375</v>
      </c>
      <c r="L847" s="4">
        <v>75</v>
      </c>
      <c r="M847" s="4">
        <v>17</v>
      </c>
      <c r="N847" s="4">
        <v>35</v>
      </c>
      <c r="O847" s="4">
        <v>173</v>
      </c>
      <c r="P847" s="4">
        <v>473</v>
      </c>
      <c r="Q847" s="4">
        <v>259</v>
      </c>
      <c r="R847" s="4">
        <v>405</v>
      </c>
      <c r="S847" s="4">
        <v>334</v>
      </c>
      <c r="T847" s="4">
        <v>306</v>
      </c>
      <c r="U847" s="4">
        <v>92</v>
      </c>
      <c r="V847" s="4">
        <v>91</v>
      </c>
      <c r="W847" s="4">
        <v>223</v>
      </c>
      <c r="X847" s="4">
        <v>309</v>
      </c>
      <c r="Y847" s="4">
        <v>157</v>
      </c>
      <c r="Z847" s="4">
        <v>116</v>
      </c>
      <c r="AA847" s="4">
        <v>68</v>
      </c>
      <c r="AB847" s="4">
        <v>162</v>
      </c>
      <c r="AC847" s="4">
        <v>503</v>
      </c>
      <c r="AD847" s="4">
        <v>42</v>
      </c>
      <c r="AE847" s="4">
        <v>88</v>
      </c>
      <c r="AF847" s="4">
        <v>23</v>
      </c>
      <c r="AG847" s="4">
        <v>196</v>
      </c>
      <c r="AH847" s="4">
        <v>341</v>
      </c>
      <c r="AI847" s="4">
        <v>152</v>
      </c>
      <c r="AJ847" s="4">
        <v>196</v>
      </c>
      <c r="AK847" s="4">
        <v>486</v>
      </c>
      <c r="AL847" s="4">
        <v>166</v>
      </c>
      <c r="AM847" s="4">
        <v>40</v>
      </c>
      <c r="AN847" s="4">
        <v>3</v>
      </c>
      <c r="AO847" s="4">
        <v>431</v>
      </c>
      <c r="AP847" s="4">
        <v>9</v>
      </c>
      <c r="AQ847" s="4">
        <v>376</v>
      </c>
      <c r="AR847" s="4">
        <v>272</v>
      </c>
      <c r="AS847" s="4">
        <v>46</v>
      </c>
      <c r="AT847" s="4">
        <v>618</v>
      </c>
      <c r="AU847" s="4">
        <v>286</v>
      </c>
      <c r="AV847" s="4">
        <v>360</v>
      </c>
      <c r="AW847" s="4">
        <v>326</v>
      </c>
      <c r="AX847" s="4">
        <v>105</v>
      </c>
      <c r="AY847" s="4">
        <v>184</v>
      </c>
    </row>
    <row r="848" spans="1:51">
      <c r="A848" s="3"/>
      <c r="C848" s="11">
        <v>0.19</v>
      </c>
      <c r="D848" s="11">
        <v>0.22</v>
      </c>
      <c r="E848" s="11">
        <v>0.16</v>
      </c>
      <c r="F848" s="11">
        <v>0.16</v>
      </c>
      <c r="G848" s="11">
        <v>0.1</v>
      </c>
      <c r="H848" s="11">
        <v>0.18</v>
      </c>
      <c r="I848" s="11">
        <v>0.22</v>
      </c>
      <c r="J848" s="11">
        <v>0.2</v>
      </c>
      <c r="K848" s="11">
        <v>0.2</v>
      </c>
      <c r="L848" s="11">
        <v>0.24</v>
      </c>
      <c r="M848" s="11">
        <v>0.21</v>
      </c>
      <c r="N848" s="11">
        <v>0.2</v>
      </c>
      <c r="O848" s="11">
        <v>0.23</v>
      </c>
      <c r="P848" s="11">
        <v>0.19</v>
      </c>
      <c r="Q848" s="11">
        <v>0.22</v>
      </c>
      <c r="R848" s="11">
        <v>0.19</v>
      </c>
      <c r="S848" s="11">
        <v>0.21</v>
      </c>
      <c r="T848" s="11">
        <v>0.19</v>
      </c>
      <c r="U848" s="11">
        <v>0.14000000000000001</v>
      </c>
      <c r="V848" s="11">
        <v>0.19</v>
      </c>
      <c r="W848" s="11">
        <v>0.19</v>
      </c>
      <c r="X848" s="11">
        <v>0.22</v>
      </c>
      <c r="Y848" s="11">
        <v>0.19</v>
      </c>
      <c r="Z848" s="11">
        <v>0.16</v>
      </c>
      <c r="AA848" s="11">
        <v>0.17</v>
      </c>
      <c r="AB848" s="11">
        <v>0.21</v>
      </c>
      <c r="AC848" s="11">
        <v>0.19</v>
      </c>
      <c r="AD848" s="11">
        <v>0.23</v>
      </c>
      <c r="AE848" s="11">
        <v>0.25</v>
      </c>
      <c r="AF848" s="11">
        <v>0.21</v>
      </c>
      <c r="AG848" s="11">
        <v>0.16</v>
      </c>
      <c r="AH848" s="11">
        <v>0.21</v>
      </c>
      <c r="AI848" s="11">
        <v>0.2</v>
      </c>
      <c r="AJ848" s="11">
        <v>0.16</v>
      </c>
      <c r="AK848" s="11">
        <v>0.21</v>
      </c>
      <c r="AL848" s="11">
        <v>0.17</v>
      </c>
      <c r="AM848" s="11">
        <v>0.17</v>
      </c>
      <c r="AN848" s="11">
        <v>0.12</v>
      </c>
      <c r="AO848" s="11">
        <v>0.2</v>
      </c>
      <c r="AP848" s="11">
        <v>0.17</v>
      </c>
      <c r="AQ848" s="11">
        <v>0.2</v>
      </c>
      <c r="AR848" s="11">
        <v>0.18</v>
      </c>
      <c r="AS848" s="11">
        <v>0.21</v>
      </c>
      <c r="AT848" s="11">
        <v>0.19</v>
      </c>
      <c r="AU848" s="11">
        <v>0.25</v>
      </c>
      <c r="AV848" s="11">
        <v>0.17</v>
      </c>
      <c r="AW848" s="11">
        <v>0.2</v>
      </c>
      <c r="AX848" s="11">
        <v>0.19</v>
      </c>
      <c r="AY848" s="11">
        <v>0.2</v>
      </c>
    </row>
    <row r="849" spans="1:51">
      <c r="A849" s="3"/>
      <c r="B849" t="s">
        <v>272</v>
      </c>
      <c r="C849" s="4">
        <v>198</v>
      </c>
      <c r="D849" s="4">
        <v>148</v>
      </c>
      <c r="E849" s="4">
        <v>27</v>
      </c>
      <c r="F849" s="4">
        <v>19</v>
      </c>
      <c r="G849" s="4">
        <v>5</v>
      </c>
      <c r="H849" s="4">
        <v>79</v>
      </c>
      <c r="I849" s="4">
        <v>106</v>
      </c>
      <c r="J849" s="4">
        <v>67</v>
      </c>
      <c r="K849" s="4">
        <v>118</v>
      </c>
      <c r="L849" s="4">
        <v>20</v>
      </c>
      <c r="M849" s="4">
        <v>3</v>
      </c>
      <c r="N849" s="4">
        <v>14</v>
      </c>
      <c r="O849" s="4">
        <v>60</v>
      </c>
      <c r="P849" s="4">
        <v>126</v>
      </c>
      <c r="Q849" s="4">
        <v>61</v>
      </c>
      <c r="R849" s="4">
        <v>131</v>
      </c>
      <c r="S849" s="4">
        <v>88</v>
      </c>
      <c r="T849" s="4">
        <v>95</v>
      </c>
      <c r="U849" s="4">
        <v>21</v>
      </c>
      <c r="V849" s="4">
        <v>17</v>
      </c>
      <c r="W849" s="4">
        <v>78</v>
      </c>
      <c r="X849" s="4">
        <v>79</v>
      </c>
      <c r="Y849" s="4">
        <v>32</v>
      </c>
      <c r="Z849" s="4">
        <v>46</v>
      </c>
      <c r="AA849" s="4">
        <v>28</v>
      </c>
      <c r="AB849" s="4">
        <v>36</v>
      </c>
      <c r="AC849" s="4">
        <v>141</v>
      </c>
      <c r="AD849" s="4">
        <v>7</v>
      </c>
      <c r="AE849" s="4">
        <v>15</v>
      </c>
      <c r="AF849" s="4">
        <v>7</v>
      </c>
      <c r="AG849" s="4">
        <v>62</v>
      </c>
      <c r="AH849" s="4">
        <v>80</v>
      </c>
      <c r="AI849" s="4">
        <v>44</v>
      </c>
      <c r="AJ849" s="4">
        <v>63</v>
      </c>
      <c r="AK849" s="4">
        <v>119</v>
      </c>
      <c r="AL849" s="4">
        <v>63</v>
      </c>
      <c r="AM849" s="4">
        <v>5</v>
      </c>
      <c r="AN849" s="4">
        <v>2</v>
      </c>
      <c r="AO849" s="4">
        <v>94</v>
      </c>
      <c r="AP849" s="4">
        <v>6</v>
      </c>
      <c r="AQ849" s="4">
        <v>81</v>
      </c>
      <c r="AR849" s="4">
        <v>88</v>
      </c>
      <c r="AS849" s="4">
        <v>21</v>
      </c>
      <c r="AT849" s="4">
        <v>152</v>
      </c>
      <c r="AU849" s="4">
        <v>108</v>
      </c>
      <c r="AV849" s="4">
        <v>78</v>
      </c>
      <c r="AW849" s="4">
        <v>70</v>
      </c>
      <c r="AX849" s="4">
        <v>28</v>
      </c>
      <c r="AY849" s="4">
        <v>60</v>
      </c>
    </row>
    <row r="850" spans="1:51">
      <c r="A850" s="3"/>
      <c r="C850" s="11">
        <v>0.05</v>
      </c>
      <c r="D850" s="11">
        <v>7.0000000000000007E-2</v>
      </c>
      <c r="E850" s="11">
        <v>0.03</v>
      </c>
      <c r="F850" s="11">
        <v>0.03</v>
      </c>
      <c r="G850" s="11">
        <v>0.03</v>
      </c>
      <c r="H850" s="11">
        <v>0.05</v>
      </c>
      <c r="I850" s="11">
        <v>0.06</v>
      </c>
      <c r="J850" s="11">
        <v>0.05</v>
      </c>
      <c r="K850" s="11">
        <v>0.06</v>
      </c>
      <c r="L850" s="11">
        <v>0.06</v>
      </c>
      <c r="M850" s="11">
        <v>0.04</v>
      </c>
      <c r="N850" s="11">
        <v>0.08</v>
      </c>
      <c r="O850" s="11">
        <v>0.08</v>
      </c>
      <c r="P850" s="11">
        <v>0.05</v>
      </c>
      <c r="Q850" s="11">
        <v>0.05</v>
      </c>
      <c r="R850" s="11">
        <v>0.06</v>
      </c>
      <c r="S850" s="11">
        <v>0.05</v>
      </c>
      <c r="T850" s="11">
        <v>0.06</v>
      </c>
      <c r="U850" s="11">
        <v>0.03</v>
      </c>
      <c r="V850" s="11">
        <v>0.04</v>
      </c>
      <c r="W850" s="11">
        <v>7.0000000000000007E-2</v>
      </c>
      <c r="X850" s="11">
        <v>0.06</v>
      </c>
      <c r="Y850" s="11">
        <v>0.04</v>
      </c>
      <c r="Z850" s="11">
        <v>0.06</v>
      </c>
      <c r="AA850" s="11">
        <v>7.0000000000000007E-2</v>
      </c>
      <c r="AB850" s="11">
        <v>0.04</v>
      </c>
      <c r="AC850" s="11">
        <v>0.05</v>
      </c>
      <c r="AD850" s="11">
        <v>0.04</v>
      </c>
      <c r="AE850" s="11">
        <v>0.04</v>
      </c>
      <c r="AF850" s="11">
        <v>0.06</v>
      </c>
      <c r="AG850" s="11">
        <v>0.05</v>
      </c>
      <c r="AH850" s="11">
        <v>0.05</v>
      </c>
      <c r="AI850" s="11">
        <v>0.06</v>
      </c>
      <c r="AJ850" s="11">
        <v>0.05</v>
      </c>
      <c r="AK850" s="11">
        <v>0.05</v>
      </c>
      <c r="AL850" s="11">
        <v>0.06</v>
      </c>
      <c r="AM850" s="11">
        <v>0.02</v>
      </c>
      <c r="AN850" s="11">
        <v>0.08</v>
      </c>
      <c r="AO850" s="11">
        <v>0.04</v>
      </c>
      <c r="AP850" s="11">
        <v>0.11</v>
      </c>
      <c r="AQ850" s="11">
        <v>0.04</v>
      </c>
      <c r="AR850" s="11">
        <v>0.06</v>
      </c>
      <c r="AS850" s="11">
        <v>0.09</v>
      </c>
      <c r="AT850" s="11">
        <v>0.05</v>
      </c>
      <c r="AU850" s="11">
        <v>0.09</v>
      </c>
      <c r="AV850" s="11">
        <v>0.04</v>
      </c>
      <c r="AW850" s="11">
        <v>0.04</v>
      </c>
      <c r="AX850" s="11">
        <v>0.05</v>
      </c>
      <c r="AY850" s="11">
        <v>7.0000000000000007E-2</v>
      </c>
    </row>
    <row r="851" spans="1:51">
      <c r="A851" s="3"/>
      <c r="B851" t="s">
        <v>131</v>
      </c>
      <c r="C851" s="4">
        <v>335</v>
      </c>
      <c r="D851" s="4">
        <v>188</v>
      </c>
      <c r="E851" s="4">
        <v>71</v>
      </c>
      <c r="F851" s="4">
        <v>62</v>
      </c>
      <c r="G851" s="4">
        <v>15</v>
      </c>
      <c r="H851" s="4">
        <v>149</v>
      </c>
      <c r="I851" s="4">
        <v>138</v>
      </c>
      <c r="J851" s="4">
        <v>110</v>
      </c>
      <c r="K851" s="4">
        <v>176</v>
      </c>
      <c r="L851" s="4">
        <v>24</v>
      </c>
      <c r="M851" s="4">
        <v>6</v>
      </c>
      <c r="N851" s="4">
        <v>5</v>
      </c>
      <c r="O851" s="4">
        <v>63</v>
      </c>
      <c r="P851" s="4">
        <v>225</v>
      </c>
      <c r="Q851" s="4">
        <v>91</v>
      </c>
      <c r="R851" s="4">
        <v>205</v>
      </c>
      <c r="S851" s="4">
        <v>126</v>
      </c>
      <c r="T851" s="4">
        <v>147</v>
      </c>
      <c r="U851" s="4">
        <v>72</v>
      </c>
      <c r="V851" s="4">
        <v>58</v>
      </c>
      <c r="W851" s="4">
        <v>113</v>
      </c>
      <c r="X851" s="4">
        <v>92</v>
      </c>
      <c r="Y851" s="4">
        <v>65</v>
      </c>
      <c r="Z851" s="4">
        <v>78</v>
      </c>
      <c r="AA851" s="4">
        <v>47</v>
      </c>
      <c r="AB851" s="4">
        <v>70</v>
      </c>
      <c r="AC851" s="4">
        <v>260</v>
      </c>
      <c r="AD851" s="4">
        <v>10</v>
      </c>
      <c r="AE851" s="4">
        <v>23</v>
      </c>
      <c r="AF851" s="4">
        <v>6</v>
      </c>
      <c r="AG851" s="4">
        <v>144</v>
      </c>
      <c r="AH851" s="4">
        <v>129</v>
      </c>
      <c r="AI851" s="4">
        <v>51</v>
      </c>
      <c r="AJ851" s="4">
        <v>112</v>
      </c>
      <c r="AK851" s="4">
        <v>205</v>
      </c>
      <c r="AL851" s="4">
        <v>121</v>
      </c>
      <c r="AM851" s="4">
        <v>18</v>
      </c>
      <c r="AN851" s="4">
        <v>3</v>
      </c>
      <c r="AO851" s="4">
        <v>154</v>
      </c>
      <c r="AP851" s="4">
        <v>4</v>
      </c>
      <c r="AQ851" s="4">
        <v>140</v>
      </c>
      <c r="AR851" s="4">
        <v>159</v>
      </c>
      <c r="AS851" s="4">
        <v>16</v>
      </c>
      <c r="AT851" s="4">
        <v>293</v>
      </c>
      <c r="AU851" s="4">
        <v>101</v>
      </c>
      <c r="AV851" s="4">
        <v>187</v>
      </c>
      <c r="AW851" s="4">
        <v>148</v>
      </c>
      <c r="AX851" s="4">
        <v>47</v>
      </c>
      <c r="AY851" s="4">
        <v>77</v>
      </c>
    </row>
    <row r="852" spans="1:51">
      <c r="A852" s="3"/>
      <c r="C852" s="11">
        <v>0.09</v>
      </c>
      <c r="D852" s="11">
        <v>0.09</v>
      </c>
      <c r="E852" s="11">
        <v>0.09</v>
      </c>
      <c r="F852" s="11">
        <v>0.11</v>
      </c>
      <c r="G852" s="11">
        <v>0.1</v>
      </c>
      <c r="H852" s="11">
        <v>0.1</v>
      </c>
      <c r="I852" s="11">
        <v>0.08</v>
      </c>
      <c r="J852" s="11">
        <v>0.09</v>
      </c>
      <c r="K852" s="11">
        <v>0.09</v>
      </c>
      <c r="L852" s="11">
        <v>7.0000000000000007E-2</v>
      </c>
      <c r="M852" s="11">
        <v>0.08</v>
      </c>
      <c r="N852" s="11">
        <v>0.03</v>
      </c>
      <c r="O852" s="11">
        <v>0.08</v>
      </c>
      <c r="P852" s="11">
        <v>0.09</v>
      </c>
      <c r="Q852" s="11">
        <v>0.08</v>
      </c>
      <c r="R852" s="11">
        <v>0.09</v>
      </c>
      <c r="S852" s="11">
        <v>0.08</v>
      </c>
      <c r="T852" s="11">
        <v>0.09</v>
      </c>
      <c r="U852" s="11">
        <v>0.11</v>
      </c>
      <c r="V852" s="11">
        <v>0.12</v>
      </c>
      <c r="W852" s="11">
        <v>0.1</v>
      </c>
      <c r="X852" s="11">
        <v>7.0000000000000007E-2</v>
      </c>
      <c r="Y852" s="11">
        <v>0.08</v>
      </c>
      <c r="Z852" s="11">
        <v>0.11</v>
      </c>
      <c r="AA852" s="11">
        <v>0.12</v>
      </c>
      <c r="AB852" s="11">
        <v>0.09</v>
      </c>
      <c r="AC852" s="11">
        <v>0.1</v>
      </c>
      <c r="AD852" s="11">
        <v>0.05</v>
      </c>
      <c r="AE852" s="11">
        <v>7.0000000000000007E-2</v>
      </c>
      <c r="AF852" s="11">
        <v>0.05</v>
      </c>
      <c r="AG852" s="11">
        <v>0.12</v>
      </c>
      <c r="AH852" s="11">
        <v>0.08</v>
      </c>
      <c r="AI852" s="11">
        <v>7.0000000000000007E-2</v>
      </c>
      <c r="AJ852" s="11">
        <v>0.09</v>
      </c>
      <c r="AK852" s="11">
        <v>0.09</v>
      </c>
      <c r="AL852" s="11">
        <v>0.12</v>
      </c>
      <c r="AM852" s="11">
        <v>0.08</v>
      </c>
      <c r="AN852" s="11">
        <v>0.12</v>
      </c>
      <c r="AO852" s="11">
        <v>7.0000000000000007E-2</v>
      </c>
      <c r="AP852" s="11">
        <v>7.0000000000000007E-2</v>
      </c>
      <c r="AQ852" s="11">
        <v>0.08</v>
      </c>
      <c r="AR852" s="11">
        <v>0.1</v>
      </c>
      <c r="AS852" s="11">
        <v>7.0000000000000007E-2</v>
      </c>
      <c r="AT852" s="11">
        <v>0.09</v>
      </c>
      <c r="AU852" s="11">
        <v>0.09</v>
      </c>
      <c r="AV852" s="11">
        <v>0.09</v>
      </c>
      <c r="AW852" s="11">
        <v>0.09</v>
      </c>
      <c r="AX852" s="11">
        <v>0.09</v>
      </c>
      <c r="AY852" s="11">
        <v>0.08</v>
      </c>
    </row>
    <row r="853" spans="1:51">
      <c r="A853" s="3"/>
      <c r="B853" t="s">
        <v>273</v>
      </c>
      <c r="C853" s="4">
        <v>2433</v>
      </c>
      <c r="D853" s="4">
        <v>1367</v>
      </c>
      <c r="E853" s="4">
        <v>563</v>
      </c>
      <c r="F853" s="4">
        <v>393</v>
      </c>
      <c r="G853" s="4">
        <v>110</v>
      </c>
      <c r="H853" s="4">
        <v>1031</v>
      </c>
      <c r="I853" s="4">
        <v>1095</v>
      </c>
      <c r="J853" s="4">
        <v>839</v>
      </c>
      <c r="K853" s="4">
        <v>1226</v>
      </c>
      <c r="L853" s="4">
        <v>199</v>
      </c>
      <c r="M853" s="4">
        <v>55</v>
      </c>
      <c r="N853" s="4">
        <v>120</v>
      </c>
      <c r="O853" s="4">
        <v>461</v>
      </c>
      <c r="P853" s="4">
        <v>1665</v>
      </c>
      <c r="Q853" s="4">
        <v>772</v>
      </c>
      <c r="R853" s="4">
        <v>1428</v>
      </c>
      <c r="S853" s="4">
        <v>1067</v>
      </c>
      <c r="T853" s="4">
        <v>1034</v>
      </c>
      <c r="U853" s="4">
        <v>476</v>
      </c>
      <c r="V853" s="4">
        <v>304</v>
      </c>
      <c r="W853" s="4">
        <v>746</v>
      </c>
      <c r="X853" s="4">
        <v>901</v>
      </c>
      <c r="Y853" s="4">
        <v>551</v>
      </c>
      <c r="Z853" s="4">
        <v>463</v>
      </c>
      <c r="AA853" s="4">
        <v>252</v>
      </c>
      <c r="AB853" s="4">
        <v>523</v>
      </c>
      <c r="AC853" s="4">
        <v>1789</v>
      </c>
      <c r="AD853" s="4">
        <v>124</v>
      </c>
      <c r="AE853" s="4">
        <v>222</v>
      </c>
      <c r="AF853" s="4">
        <v>72</v>
      </c>
      <c r="AG853" s="4">
        <v>803</v>
      </c>
      <c r="AH853" s="4">
        <v>1037</v>
      </c>
      <c r="AI853" s="4">
        <v>520</v>
      </c>
      <c r="AJ853" s="4">
        <v>832</v>
      </c>
      <c r="AK853" s="4">
        <v>1512</v>
      </c>
      <c r="AL853" s="4">
        <v>624</v>
      </c>
      <c r="AM853" s="4">
        <v>167</v>
      </c>
      <c r="AN853" s="4">
        <v>17</v>
      </c>
      <c r="AO853" s="4">
        <v>1425</v>
      </c>
      <c r="AP853" s="4">
        <v>34</v>
      </c>
      <c r="AQ853" s="4">
        <v>1252</v>
      </c>
      <c r="AR853" s="4">
        <v>1016</v>
      </c>
      <c r="AS853" s="4">
        <v>140</v>
      </c>
      <c r="AT853" s="4">
        <v>2179</v>
      </c>
      <c r="AU853" s="4">
        <v>642</v>
      </c>
      <c r="AV853" s="4">
        <v>1484</v>
      </c>
      <c r="AW853" s="4">
        <v>1127</v>
      </c>
      <c r="AX853" s="4">
        <v>375</v>
      </c>
      <c r="AY853" s="4">
        <v>582</v>
      </c>
    </row>
    <row r="854" spans="1:51">
      <c r="A854" s="3"/>
      <c r="C854" s="11">
        <v>0.66</v>
      </c>
      <c r="D854" s="11">
        <v>0.62</v>
      </c>
      <c r="E854" s="11">
        <v>0.72</v>
      </c>
      <c r="F854" s="11">
        <v>0.7</v>
      </c>
      <c r="G854" s="11">
        <v>0.76</v>
      </c>
      <c r="H854" s="11">
        <v>0.67</v>
      </c>
      <c r="I854" s="11">
        <v>0.64</v>
      </c>
      <c r="J854" s="11">
        <v>0.66</v>
      </c>
      <c r="K854" s="11">
        <v>0.65</v>
      </c>
      <c r="L854" s="11">
        <v>0.63</v>
      </c>
      <c r="M854" s="11">
        <v>0.67</v>
      </c>
      <c r="N854" s="11">
        <v>0.69</v>
      </c>
      <c r="O854" s="11">
        <v>0.61</v>
      </c>
      <c r="P854" s="11">
        <v>0.67</v>
      </c>
      <c r="Q854" s="11">
        <v>0.65</v>
      </c>
      <c r="R854" s="11">
        <v>0.66</v>
      </c>
      <c r="S854" s="11">
        <v>0.66</v>
      </c>
      <c r="T854" s="11">
        <v>0.65</v>
      </c>
      <c r="U854" s="11">
        <v>0.72</v>
      </c>
      <c r="V854" s="11">
        <v>0.65</v>
      </c>
      <c r="W854" s="11">
        <v>0.64</v>
      </c>
      <c r="X854" s="11">
        <v>0.65</v>
      </c>
      <c r="Y854" s="11">
        <v>0.68</v>
      </c>
      <c r="Z854" s="11">
        <v>0.66</v>
      </c>
      <c r="AA854" s="11">
        <v>0.64</v>
      </c>
      <c r="AB854" s="11">
        <v>0.66</v>
      </c>
      <c r="AC854" s="11">
        <v>0.66</v>
      </c>
      <c r="AD854" s="11">
        <v>0.68</v>
      </c>
      <c r="AE854" s="11">
        <v>0.64</v>
      </c>
      <c r="AF854" s="11">
        <v>0.67</v>
      </c>
      <c r="AG854" s="11">
        <v>0.67</v>
      </c>
      <c r="AH854" s="11">
        <v>0.65</v>
      </c>
      <c r="AI854" s="11">
        <v>0.68</v>
      </c>
      <c r="AJ854" s="11">
        <v>0.69</v>
      </c>
      <c r="AK854" s="11">
        <v>0.65</v>
      </c>
      <c r="AL854" s="11">
        <v>0.64</v>
      </c>
      <c r="AM854" s="11">
        <v>0.73</v>
      </c>
      <c r="AN854" s="11">
        <v>0.68</v>
      </c>
      <c r="AO854" s="11">
        <v>0.68</v>
      </c>
      <c r="AP854" s="11">
        <v>0.65</v>
      </c>
      <c r="AQ854" s="11">
        <v>0.68</v>
      </c>
      <c r="AR854" s="11">
        <v>0.66</v>
      </c>
      <c r="AS854" s="11">
        <v>0.63</v>
      </c>
      <c r="AT854" s="11">
        <v>0.67</v>
      </c>
      <c r="AU854" s="11">
        <v>0.56000000000000005</v>
      </c>
      <c r="AV854" s="11">
        <v>0.7</v>
      </c>
      <c r="AW854" s="11">
        <v>0.67</v>
      </c>
      <c r="AX854" s="11">
        <v>0.68</v>
      </c>
      <c r="AY854" s="11">
        <v>0.64</v>
      </c>
    </row>
    <row r="855" spans="1:51">
      <c r="A855" s="3"/>
      <c r="B855" t="s">
        <v>274</v>
      </c>
      <c r="C855" s="4">
        <v>915</v>
      </c>
      <c r="D855" s="4">
        <v>635</v>
      </c>
      <c r="E855" s="4">
        <v>153</v>
      </c>
      <c r="F855" s="4">
        <v>108</v>
      </c>
      <c r="G855" s="4">
        <v>20</v>
      </c>
      <c r="H855" s="4">
        <v>349</v>
      </c>
      <c r="I855" s="4">
        <v>483</v>
      </c>
      <c r="J855" s="4">
        <v>328</v>
      </c>
      <c r="K855" s="4">
        <v>494</v>
      </c>
      <c r="L855" s="4">
        <v>95</v>
      </c>
      <c r="M855" s="4">
        <v>20</v>
      </c>
      <c r="N855" s="4">
        <v>49</v>
      </c>
      <c r="O855" s="4">
        <v>233</v>
      </c>
      <c r="P855" s="4">
        <v>599</v>
      </c>
      <c r="Q855" s="4">
        <v>320</v>
      </c>
      <c r="R855" s="4">
        <v>536</v>
      </c>
      <c r="S855" s="4">
        <v>422</v>
      </c>
      <c r="T855" s="4">
        <v>401</v>
      </c>
      <c r="U855" s="4">
        <v>113</v>
      </c>
      <c r="V855" s="4">
        <v>109</v>
      </c>
      <c r="W855" s="4">
        <v>301</v>
      </c>
      <c r="X855" s="4">
        <v>389</v>
      </c>
      <c r="Y855" s="4">
        <v>189</v>
      </c>
      <c r="Z855" s="4">
        <v>161</v>
      </c>
      <c r="AA855" s="4">
        <v>96</v>
      </c>
      <c r="AB855" s="4">
        <v>198</v>
      </c>
      <c r="AC855" s="4">
        <v>644</v>
      </c>
      <c r="AD855" s="4">
        <v>50</v>
      </c>
      <c r="AE855" s="4">
        <v>103</v>
      </c>
      <c r="AF855" s="4">
        <v>29</v>
      </c>
      <c r="AG855" s="4">
        <v>258</v>
      </c>
      <c r="AH855" s="4">
        <v>421</v>
      </c>
      <c r="AI855" s="4">
        <v>196</v>
      </c>
      <c r="AJ855" s="4">
        <v>259</v>
      </c>
      <c r="AK855" s="4">
        <v>605</v>
      </c>
      <c r="AL855" s="4">
        <v>228</v>
      </c>
      <c r="AM855" s="4">
        <v>45</v>
      </c>
      <c r="AN855" s="4">
        <v>5</v>
      </c>
      <c r="AO855" s="4">
        <v>525</v>
      </c>
      <c r="AP855" s="4">
        <v>15</v>
      </c>
      <c r="AQ855" s="4">
        <v>457</v>
      </c>
      <c r="AR855" s="4">
        <v>360</v>
      </c>
      <c r="AS855" s="4">
        <v>67</v>
      </c>
      <c r="AT855" s="4">
        <v>770</v>
      </c>
      <c r="AU855" s="4">
        <v>394</v>
      </c>
      <c r="AV855" s="4">
        <v>438</v>
      </c>
      <c r="AW855" s="4">
        <v>396</v>
      </c>
      <c r="AX855" s="4">
        <v>133</v>
      </c>
      <c r="AY855" s="4">
        <v>244</v>
      </c>
    </row>
    <row r="856" spans="1:51">
      <c r="A856" s="3"/>
      <c r="C856" s="11">
        <v>0.25</v>
      </c>
      <c r="D856" s="11">
        <v>0.28999999999999998</v>
      </c>
      <c r="E856" s="11">
        <v>0.19</v>
      </c>
      <c r="F856" s="11">
        <v>0.19</v>
      </c>
      <c r="G856" s="11">
        <v>0.14000000000000001</v>
      </c>
      <c r="H856" s="11">
        <v>0.23</v>
      </c>
      <c r="I856" s="11">
        <v>0.28000000000000003</v>
      </c>
      <c r="J856" s="11">
        <v>0.26</v>
      </c>
      <c r="K856" s="11">
        <v>0.26</v>
      </c>
      <c r="L856" s="11">
        <v>0.3</v>
      </c>
      <c r="M856" s="11">
        <v>0.25</v>
      </c>
      <c r="N856" s="11">
        <v>0.28000000000000003</v>
      </c>
      <c r="O856" s="11">
        <v>0.31</v>
      </c>
      <c r="P856" s="11">
        <v>0.24</v>
      </c>
      <c r="Q856" s="11">
        <v>0.27</v>
      </c>
      <c r="R856" s="11">
        <v>0.25</v>
      </c>
      <c r="S856" s="11">
        <v>0.26</v>
      </c>
      <c r="T856" s="11">
        <v>0.25</v>
      </c>
      <c r="U856" s="11">
        <v>0.17</v>
      </c>
      <c r="V856" s="11">
        <v>0.23</v>
      </c>
      <c r="W856" s="11">
        <v>0.26</v>
      </c>
      <c r="X856" s="11">
        <v>0.28000000000000003</v>
      </c>
      <c r="Y856" s="11">
        <v>0.23</v>
      </c>
      <c r="Z856" s="11">
        <v>0.23</v>
      </c>
      <c r="AA856" s="11">
        <v>0.24</v>
      </c>
      <c r="AB856" s="11">
        <v>0.25</v>
      </c>
      <c r="AC856" s="11">
        <v>0.24</v>
      </c>
      <c r="AD856" s="11">
        <v>0.27</v>
      </c>
      <c r="AE856" s="11">
        <v>0.3</v>
      </c>
      <c r="AF856" s="11">
        <v>0.27</v>
      </c>
      <c r="AG856" s="11">
        <v>0.21</v>
      </c>
      <c r="AH856" s="11">
        <v>0.27</v>
      </c>
      <c r="AI856" s="11">
        <v>0.26</v>
      </c>
      <c r="AJ856" s="11">
        <v>0.22</v>
      </c>
      <c r="AK856" s="11">
        <v>0.26</v>
      </c>
      <c r="AL856" s="11">
        <v>0.23</v>
      </c>
      <c r="AM856" s="11">
        <v>0.2</v>
      </c>
      <c r="AN856" s="11">
        <v>0.2</v>
      </c>
      <c r="AO856" s="11">
        <v>0.25</v>
      </c>
      <c r="AP856" s="11">
        <v>0.28000000000000003</v>
      </c>
      <c r="AQ856" s="11">
        <v>0.25</v>
      </c>
      <c r="AR856" s="11">
        <v>0.23</v>
      </c>
      <c r="AS856" s="11">
        <v>0.3</v>
      </c>
      <c r="AT856" s="11">
        <v>0.24</v>
      </c>
      <c r="AU856" s="11">
        <v>0.35</v>
      </c>
      <c r="AV856" s="11">
        <v>0.21</v>
      </c>
      <c r="AW856" s="11">
        <v>0.24</v>
      </c>
      <c r="AX856" s="11">
        <v>0.24</v>
      </c>
      <c r="AY856" s="11">
        <v>0.27</v>
      </c>
    </row>
    <row r="857" spans="1:51">
      <c r="A857" s="3"/>
    </row>
    <row r="858" spans="1:51">
      <c r="A858" s="3"/>
    </row>
    <row r="859" spans="1:51">
      <c r="A859" s="2" t="s">
        <v>279</v>
      </c>
    </row>
    <row r="860" spans="1:51">
      <c r="A860" s="3"/>
    </row>
    <row r="861" spans="1:51" s="10" customFormat="1" ht="29.25" customHeight="1">
      <c r="A861" s="9"/>
      <c r="C861" s="7" t="s">
        <v>39</v>
      </c>
      <c r="D861" s="14" t="s">
        <v>15</v>
      </c>
      <c r="E861" s="15"/>
      <c r="F861" s="15"/>
      <c r="G861" s="15"/>
      <c r="H861" s="14" t="s">
        <v>16</v>
      </c>
      <c r="I861" s="15"/>
      <c r="J861" s="14" t="s">
        <v>17</v>
      </c>
      <c r="K861" s="15"/>
      <c r="L861" s="15"/>
      <c r="M861" s="15"/>
      <c r="N861" s="15"/>
      <c r="O861" s="14" t="s">
        <v>40</v>
      </c>
      <c r="P861" s="15"/>
      <c r="Q861" s="14" t="s">
        <v>19</v>
      </c>
      <c r="R861" s="15"/>
      <c r="S861" s="14" t="s">
        <v>41</v>
      </c>
      <c r="T861" s="15"/>
      <c r="U861" s="14" t="s">
        <v>42</v>
      </c>
      <c r="V861" s="15"/>
      <c r="W861" s="15"/>
      <c r="X861" s="15"/>
      <c r="Y861" s="14" t="s">
        <v>22</v>
      </c>
      <c r="Z861" s="15"/>
      <c r="AA861" s="15"/>
      <c r="AB861" s="15"/>
      <c r="AC861" s="15"/>
      <c r="AD861" s="15"/>
      <c r="AE861" s="15"/>
      <c r="AF861" s="15"/>
      <c r="AG861" s="14" t="s">
        <v>23</v>
      </c>
      <c r="AH861" s="15"/>
      <c r="AI861" s="15"/>
      <c r="AJ861" s="14" t="s">
        <v>24</v>
      </c>
      <c r="AK861" s="15"/>
      <c r="AL861" s="14" t="s">
        <v>25</v>
      </c>
      <c r="AM861" s="15"/>
      <c r="AN861" s="15"/>
      <c r="AO861" s="15"/>
      <c r="AP861" s="15"/>
      <c r="AQ861" s="15"/>
      <c r="AR861" s="15"/>
      <c r="AS861" s="14" t="s">
        <v>26</v>
      </c>
      <c r="AT861" s="15"/>
      <c r="AU861" s="14" t="s">
        <v>43</v>
      </c>
      <c r="AV861" s="15"/>
      <c r="AW861" s="14" t="s">
        <v>44</v>
      </c>
      <c r="AX861" s="15"/>
      <c r="AY861" s="15"/>
    </row>
    <row r="862" spans="1:51" s="7" customFormat="1" ht="32.25" customHeight="1">
      <c r="A862" s="6"/>
      <c r="D862" s="8" t="s">
        <v>45</v>
      </c>
      <c r="E862" s="8" t="s">
        <v>46</v>
      </c>
      <c r="F862" s="8" t="s">
        <v>47</v>
      </c>
      <c r="G862" s="8" t="s">
        <v>48</v>
      </c>
      <c r="H862" s="8" t="s">
        <v>49</v>
      </c>
      <c r="I862" s="8" t="s">
        <v>50</v>
      </c>
      <c r="J862" s="8" t="s">
        <v>51</v>
      </c>
      <c r="K862" s="8" t="s">
        <v>52</v>
      </c>
      <c r="L862" s="8" t="s">
        <v>53</v>
      </c>
      <c r="M862" s="8" t="s">
        <v>54</v>
      </c>
      <c r="N862" s="8" t="s">
        <v>55</v>
      </c>
      <c r="O862" s="8" t="s">
        <v>56</v>
      </c>
      <c r="P862" s="8" t="s">
        <v>57</v>
      </c>
      <c r="Q862" s="8" t="s">
        <v>56</v>
      </c>
      <c r="R862" s="8" t="s">
        <v>57</v>
      </c>
      <c r="S862" s="8" t="s">
        <v>56</v>
      </c>
      <c r="T862" s="8" t="s">
        <v>57</v>
      </c>
      <c r="U862" s="8" t="s">
        <v>58</v>
      </c>
      <c r="V862" s="8" t="s">
        <v>59</v>
      </c>
      <c r="W862" s="8" t="s">
        <v>60</v>
      </c>
      <c r="X862" s="8" t="s">
        <v>61</v>
      </c>
      <c r="Y862" s="8" t="s">
        <v>62</v>
      </c>
      <c r="Z862" s="8" t="s">
        <v>63</v>
      </c>
      <c r="AA862" s="8" t="s">
        <v>64</v>
      </c>
      <c r="AB862" s="8" t="s">
        <v>65</v>
      </c>
      <c r="AC862" s="8" t="s">
        <v>66</v>
      </c>
      <c r="AD862" s="8" t="s">
        <v>67</v>
      </c>
      <c r="AE862" s="8" t="s">
        <v>68</v>
      </c>
      <c r="AF862" s="8" t="s">
        <v>69</v>
      </c>
      <c r="AG862" s="8" t="s">
        <v>70</v>
      </c>
      <c r="AH862" s="8" t="s">
        <v>71</v>
      </c>
      <c r="AI862" s="8" t="s">
        <v>72</v>
      </c>
      <c r="AJ862" s="8" t="s">
        <v>73</v>
      </c>
      <c r="AK862" s="8" t="s">
        <v>74</v>
      </c>
      <c r="AL862" s="8" t="s">
        <v>75</v>
      </c>
      <c r="AM862" s="8" t="s">
        <v>76</v>
      </c>
      <c r="AN862" s="8" t="s">
        <v>77</v>
      </c>
      <c r="AO862" s="8" t="s">
        <v>78</v>
      </c>
      <c r="AP862" s="8" t="s">
        <v>79</v>
      </c>
      <c r="AQ862" s="8" t="s">
        <v>80</v>
      </c>
      <c r="AR862" s="8" t="s">
        <v>81</v>
      </c>
      <c r="AS862" s="8" t="s">
        <v>82</v>
      </c>
      <c r="AT862" s="8" t="s">
        <v>57</v>
      </c>
      <c r="AU862" s="8" t="s">
        <v>56</v>
      </c>
      <c r="AV862" s="8" t="s">
        <v>57</v>
      </c>
      <c r="AW862" s="8" t="s">
        <v>83</v>
      </c>
      <c r="AX862" s="8" t="s">
        <v>84</v>
      </c>
      <c r="AY862" s="8" t="s">
        <v>85</v>
      </c>
    </row>
    <row r="863" spans="1:51">
      <c r="A863" s="3" t="s">
        <v>86</v>
      </c>
      <c r="C863" s="4">
        <v>3693</v>
      </c>
      <c r="D863" s="4">
        <v>2192</v>
      </c>
      <c r="E863" s="4">
        <v>790</v>
      </c>
      <c r="F863" s="4">
        <v>567</v>
      </c>
      <c r="G863" s="4">
        <v>144</v>
      </c>
      <c r="H863" s="4">
        <v>1528</v>
      </c>
      <c r="I863" s="4">
        <v>1721</v>
      </c>
      <c r="J863" s="4">
        <v>1280</v>
      </c>
      <c r="K863" s="4">
        <v>1899</v>
      </c>
      <c r="L863" s="4">
        <v>317</v>
      </c>
      <c r="M863" s="4">
        <v>81</v>
      </c>
      <c r="N863" s="4">
        <v>173</v>
      </c>
      <c r="O863" s="4">
        <v>760</v>
      </c>
      <c r="P863" s="4">
        <v>2489</v>
      </c>
      <c r="Q863" s="4">
        <v>1178</v>
      </c>
      <c r="R863" s="4">
        <v>2179</v>
      </c>
      <c r="S863" s="4">
        <v>1614</v>
      </c>
      <c r="T863" s="4">
        <v>1587</v>
      </c>
      <c r="U863" s="4">
        <v>667</v>
      </c>
      <c r="V863" s="4">
        <v>471</v>
      </c>
      <c r="W863" s="4">
        <v>1162</v>
      </c>
      <c r="X863" s="4">
        <v>1385</v>
      </c>
      <c r="Y863" s="4">
        <v>813</v>
      </c>
      <c r="Z863" s="4">
        <v>696</v>
      </c>
      <c r="AA863" s="4">
        <v>396</v>
      </c>
      <c r="AB863" s="4">
        <v>791</v>
      </c>
      <c r="AC863" s="4">
        <v>2696</v>
      </c>
      <c r="AD863" s="4">
        <v>184</v>
      </c>
      <c r="AE863" s="4">
        <v>353</v>
      </c>
      <c r="AF863" s="4">
        <v>110</v>
      </c>
      <c r="AG863" s="4">
        <v>1214</v>
      </c>
      <c r="AH863" s="4">
        <v>1583</v>
      </c>
      <c r="AI863" s="4">
        <v>771</v>
      </c>
      <c r="AJ863" s="4">
        <v>1203</v>
      </c>
      <c r="AK863" s="4">
        <v>2327</v>
      </c>
      <c r="AL863" s="4">
        <v>972</v>
      </c>
      <c r="AM863" s="4">
        <v>229</v>
      </c>
      <c r="AN863" s="4">
        <v>24</v>
      </c>
      <c r="AO863" s="4">
        <v>2114</v>
      </c>
      <c r="AP863" s="4">
        <v>55</v>
      </c>
      <c r="AQ863" s="4">
        <v>1859</v>
      </c>
      <c r="AR863" s="4">
        <v>1535</v>
      </c>
      <c r="AS863" s="4">
        <v>225</v>
      </c>
      <c r="AT863" s="4">
        <v>3250</v>
      </c>
      <c r="AU863" s="4">
        <v>1140</v>
      </c>
      <c r="AV863" s="4">
        <v>2109</v>
      </c>
      <c r="AW863" s="4">
        <v>1671</v>
      </c>
      <c r="AX863" s="4">
        <v>558</v>
      </c>
      <c r="AY863" s="4">
        <v>911</v>
      </c>
    </row>
    <row r="864" spans="1:51">
      <c r="A864" s="3"/>
    </row>
    <row r="865" spans="1:51">
      <c r="A865" s="3" t="s">
        <v>280</v>
      </c>
      <c r="B865" t="s">
        <v>269</v>
      </c>
      <c r="C865" s="4">
        <v>613</v>
      </c>
      <c r="D865" s="4">
        <v>249</v>
      </c>
      <c r="E865" s="4">
        <v>193</v>
      </c>
      <c r="F865" s="4">
        <v>117</v>
      </c>
      <c r="G865" s="4">
        <v>53</v>
      </c>
      <c r="H865" s="4">
        <v>303</v>
      </c>
      <c r="I865" s="4">
        <v>224</v>
      </c>
      <c r="J865" s="4">
        <v>191</v>
      </c>
      <c r="K865" s="4">
        <v>311</v>
      </c>
      <c r="L865" s="4">
        <v>41</v>
      </c>
      <c r="M865" s="4">
        <v>15</v>
      </c>
      <c r="N865" s="4">
        <v>23</v>
      </c>
      <c r="O865" s="4">
        <v>97</v>
      </c>
      <c r="P865" s="4">
        <v>430</v>
      </c>
      <c r="Q865" s="4">
        <v>152</v>
      </c>
      <c r="R865" s="4">
        <v>399</v>
      </c>
      <c r="S865" s="4">
        <v>252</v>
      </c>
      <c r="T865" s="4">
        <v>266</v>
      </c>
      <c r="U865" s="4">
        <v>160</v>
      </c>
      <c r="V865" s="4">
        <v>70</v>
      </c>
      <c r="W865" s="4">
        <v>171</v>
      </c>
      <c r="X865" s="4">
        <v>211</v>
      </c>
      <c r="Y865" s="4">
        <v>129</v>
      </c>
      <c r="Z865" s="4">
        <v>120</v>
      </c>
      <c r="AA865" s="4">
        <v>62</v>
      </c>
      <c r="AB865" s="4">
        <v>134</v>
      </c>
      <c r="AC865" s="4">
        <v>444</v>
      </c>
      <c r="AD865" s="4">
        <v>37</v>
      </c>
      <c r="AE865" s="4">
        <v>56</v>
      </c>
      <c r="AF865" s="4">
        <v>20</v>
      </c>
      <c r="AG865" s="4">
        <v>192</v>
      </c>
      <c r="AH865" s="4">
        <v>286</v>
      </c>
      <c r="AI865" s="4">
        <v>124</v>
      </c>
      <c r="AJ865" s="4">
        <v>254</v>
      </c>
      <c r="AK865" s="4">
        <v>341</v>
      </c>
      <c r="AL865" s="4">
        <v>138</v>
      </c>
      <c r="AM865" s="4">
        <v>57</v>
      </c>
      <c r="AN865" s="4">
        <v>3</v>
      </c>
      <c r="AO865" s="4">
        <v>379</v>
      </c>
      <c r="AP865" s="4">
        <v>5</v>
      </c>
      <c r="AQ865" s="4">
        <v>331</v>
      </c>
      <c r="AR865" s="4">
        <v>251</v>
      </c>
      <c r="AS865" s="4">
        <v>31</v>
      </c>
      <c r="AT865" s="4">
        <v>566</v>
      </c>
      <c r="AU865" s="4">
        <v>103</v>
      </c>
      <c r="AV865" s="4">
        <v>424</v>
      </c>
      <c r="AW865" s="4">
        <v>285</v>
      </c>
      <c r="AX865" s="4">
        <v>97</v>
      </c>
      <c r="AY865" s="4">
        <v>139</v>
      </c>
    </row>
    <row r="866" spans="1:51">
      <c r="A866" s="3"/>
      <c r="C866" s="11">
        <v>0.17</v>
      </c>
      <c r="D866" s="11">
        <v>0.11</v>
      </c>
      <c r="E866" s="11">
        <v>0.24</v>
      </c>
      <c r="F866" s="11">
        <v>0.21</v>
      </c>
      <c r="G866" s="11">
        <v>0.37</v>
      </c>
      <c r="H866" s="11">
        <v>0.2</v>
      </c>
      <c r="I866" s="11">
        <v>0.13</v>
      </c>
      <c r="J866" s="11">
        <v>0.15</v>
      </c>
      <c r="K866" s="11">
        <v>0.16</v>
      </c>
      <c r="L866" s="11">
        <v>0.13</v>
      </c>
      <c r="M866" s="11">
        <v>0.19</v>
      </c>
      <c r="N866" s="11">
        <v>0.13</v>
      </c>
      <c r="O866" s="11">
        <v>0.13</v>
      </c>
      <c r="P866" s="11">
        <v>0.17</v>
      </c>
      <c r="Q866" s="11">
        <v>0.13</v>
      </c>
      <c r="R866" s="11">
        <v>0.18</v>
      </c>
      <c r="S866" s="11">
        <v>0.16</v>
      </c>
      <c r="T866" s="11">
        <v>0.17</v>
      </c>
      <c r="U866" s="11">
        <v>0.24</v>
      </c>
      <c r="V866" s="11">
        <v>0.15</v>
      </c>
      <c r="W866" s="11">
        <v>0.15</v>
      </c>
      <c r="X866" s="11">
        <v>0.15</v>
      </c>
      <c r="Y866" s="11">
        <v>0.16</v>
      </c>
      <c r="Z866" s="11">
        <v>0.17</v>
      </c>
      <c r="AA866" s="11">
        <v>0.16</v>
      </c>
      <c r="AB866" s="11">
        <v>0.17</v>
      </c>
      <c r="AC866" s="11">
        <v>0.16</v>
      </c>
      <c r="AD866" s="11">
        <v>0.2</v>
      </c>
      <c r="AE866" s="11">
        <v>0.16</v>
      </c>
      <c r="AF866" s="11">
        <v>0.18</v>
      </c>
      <c r="AG866" s="11">
        <v>0.16</v>
      </c>
      <c r="AH866" s="11">
        <v>0.18</v>
      </c>
      <c r="AI866" s="11">
        <v>0.16</v>
      </c>
      <c r="AJ866" s="11">
        <v>0.21</v>
      </c>
      <c r="AK866" s="11">
        <v>0.15</v>
      </c>
      <c r="AL866" s="11">
        <v>0.14000000000000001</v>
      </c>
      <c r="AM866" s="11">
        <v>0.25</v>
      </c>
      <c r="AN866" s="11">
        <v>0.11</v>
      </c>
      <c r="AO866" s="11">
        <v>0.18</v>
      </c>
      <c r="AP866" s="11">
        <v>0.08</v>
      </c>
      <c r="AQ866" s="11">
        <v>0.18</v>
      </c>
      <c r="AR866" s="11">
        <v>0.16</v>
      </c>
      <c r="AS866" s="11">
        <v>0.14000000000000001</v>
      </c>
      <c r="AT866" s="11">
        <v>0.17</v>
      </c>
      <c r="AU866" s="11">
        <v>0.09</v>
      </c>
      <c r="AV866" s="11">
        <v>0.2</v>
      </c>
      <c r="AW866" s="11">
        <v>0.17</v>
      </c>
      <c r="AX866" s="11">
        <v>0.17</v>
      </c>
      <c r="AY866" s="11">
        <v>0.15</v>
      </c>
    </row>
    <row r="867" spans="1:51">
      <c r="A867" s="3"/>
      <c r="B867" t="s">
        <v>270</v>
      </c>
      <c r="C867" s="4">
        <v>1347</v>
      </c>
      <c r="D867" s="4">
        <v>765</v>
      </c>
      <c r="E867" s="4">
        <v>295</v>
      </c>
      <c r="F867" s="4">
        <v>237</v>
      </c>
      <c r="G867" s="4">
        <v>50</v>
      </c>
      <c r="H867" s="4">
        <v>537</v>
      </c>
      <c r="I867" s="4">
        <v>620</v>
      </c>
      <c r="J867" s="4">
        <v>460</v>
      </c>
      <c r="K867" s="4">
        <v>671</v>
      </c>
      <c r="L867" s="4">
        <v>97</v>
      </c>
      <c r="M867" s="4">
        <v>32</v>
      </c>
      <c r="N867" s="4">
        <v>65</v>
      </c>
      <c r="O867" s="4">
        <v>237</v>
      </c>
      <c r="P867" s="4">
        <v>921</v>
      </c>
      <c r="Q867" s="4">
        <v>411</v>
      </c>
      <c r="R867" s="4">
        <v>782</v>
      </c>
      <c r="S867" s="4">
        <v>570</v>
      </c>
      <c r="T867" s="4">
        <v>573</v>
      </c>
      <c r="U867" s="4">
        <v>280</v>
      </c>
      <c r="V867" s="4">
        <v>188</v>
      </c>
      <c r="W867" s="4">
        <v>383</v>
      </c>
      <c r="X867" s="4">
        <v>491</v>
      </c>
      <c r="Y867" s="4">
        <v>314</v>
      </c>
      <c r="Z867" s="4">
        <v>253</v>
      </c>
      <c r="AA867" s="4">
        <v>134</v>
      </c>
      <c r="AB867" s="4">
        <v>294</v>
      </c>
      <c r="AC867" s="4">
        <v>995</v>
      </c>
      <c r="AD867" s="4">
        <v>77</v>
      </c>
      <c r="AE867" s="4">
        <v>118</v>
      </c>
      <c r="AF867" s="4">
        <v>40</v>
      </c>
      <c r="AG867" s="4">
        <v>477</v>
      </c>
      <c r="AH867" s="4">
        <v>564</v>
      </c>
      <c r="AI867" s="4">
        <v>274</v>
      </c>
      <c r="AJ867" s="4">
        <v>416</v>
      </c>
      <c r="AK867" s="4">
        <v>897</v>
      </c>
      <c r="AL867" s="4">
        <v>330</v>
      </c>
      <c r="AM867" s="4">
        <v>96</v>
      </c>
      <c r="AN867" s="4">
        <v>10</v>
      </c>
      <c r="AO867" s="4">
        <v>799</v>
      </c>
      <c r="AP867" s="4">
        <v>30</v>
      </c>
      <c r="AQ867" s="4">
        <v>708</v>
      </c>
      <c r="AR867" s="4">
        <v>557</v>
      </c>
      <c r="AS867" s="4">
        <v>76</v>
      </c>
      <c r="AT867" s="4">
        <v>1209</v>
      </c>
      <c r="AU867" s="4">
        <v>366</v>
      </c>
      <c r="AV867" s="4">
        <v>791</v>
      </c>
      <c r="AW867" s="4">
        <v>629</v>
      </c>
      <c r="AX867" s="4">
        <v>212</v>
      </c>
      <c r="AY867" s="4">
        <v>315</v>
      </c>
    </row>
    <row r="868" spans="1:51">
      <c r="A868" s="3"/>
      <c r="C868" s="11">
        <v>0.36</v>
      </c>
      <c r="D868" s="11">
        <v>0.35</v>
      </c>
      <c r="E868" s="11">
        <v>0.37</v>
      </c>
      <c r="F868" s="11">
        <v>0.42</v>
      </c>
      <c r="G868" s="11">
        <v>0.35</v>
      </c>
      <c r="H868" s="11">
        <v>0.35</v>
      </c>
      <c r="I868" s="11">
        <v>0.36</v>
      </c>
      <c r="J868" s="11">
        <v>0.36</v>
      </c>
      <c r="K868" s="11">
        <v>0.35</v>
      </c>
      <c r="L868" s="11">
        <v>0.31</v>
      </c>
      <c r="M868" s="11">
        <v>0.39</v>
      </c>
      <c r="N868" s="11">
        <v>0.37</v>
      </c>
      <c r="O868" s="11">
        <v>0.31</v>
      </c>
      <c r="P868" s="11">
        <v>0.37</v>
      </c>
      <c r="Q868" s="11">
        <v>0.35</v>
      </c>
      <c r="R868" s="11">
        <v>0.36</v>
      </c>
      <c r="S868" s="11">
        <v>0.35</v>
      </c>
      <c r="T868" s="11">
        <v>0.36</v>
      </c>
      <c r="U868" s="11">
        <v>0.42</v>
      </c>
      <c r="V868" s="11">
        <v>0.4</v>
      </c>
      <c r="W868" s="11">
        <v>0.33</v>
      </c>
      <c r="X868" s="11">
        <v>0.35</v>
      </c>
      <c r="Y868" s="11">
        <v>0.39</v>
      </c>
      <c r="Z868" s="11">
        <v>0.36</v>
      </c>
      <c r="AA868" s="11">
        <v>0.34</v>
      </c>
      <c r="AB868" s="11">
        <v>0.37</v>
      </c>
      <c r="AC868" s="11">
        <v>0.37</v>
      </c>
      <c r="AD868" s="11">
        <v>0.42</v>
      </c>
      <c r="AE868" s="11">
        <v>0.33</v>
      </c>
      <c r="AF868" s="11">
        <v>0.37</v>
      </c>
      <c r="AG868" s="11">
        <v>0.39</v>
      </c>
      <c r="AH868" s="11">
        <v>0.36</v>
      </c>
      <c r="AI868" s="11">
        <v>0.36</v>
      </c>
      <c r="AJ868" s="11">
        <v>0.35</v>
      </c>
      <c r="AK868" s="11">
        <v>0.39</v>
      </c>
      <c r="AL868" s="11">
        <v>0.34</v>
      </c>
      <c r="AM868" s="11">
        <v>0.42</v>
      </c>
      <c r="AN868" s="11">
        <v>0.41</v>
      </c>
      <c r="AO868" s="11">
        <v>0.38</v>
      </c>
      <c r="AP868" s="11">
        <v>0.55000000000000004</v>
      </c>
      <c r="AQ868" s="11">
        <v>0.38</v>
      </c>
      <c r="AR868" s="11">
        <v>0.36</v>
      </c>
      <c r="AS868" s="11">
        <v>0.34</v>
      </c>
      <c r="AT868" s="11">
        <v>0.37</v>
      </c>
      <c r="AU868" s="11">
        <v>0.32</v>
      </c>
      <c r="AV868" s="11">
        <v>0.38</v>
      </c>
      <c r="AW868" s="11">
        <v>0.38</v>
      </c>
      <c r="AX868" s="11">
        <v>0.38</v>
      </c>
      <c r="AY868" s="11">
        <v>0.35</v>
      </c>
    </row>
    <row r="869" spans="1:51">
      <c r="A869" s="3"/>
      <c r="B869" t="s">
        <v>271</v>
      </c>
      <c r="C869" s="4">
        <v>794</v>
      </c>
      <c r="D869" s="4">
        <v>559</v>
      </c>
      <c r="E869" s="4">
        <v>143</v>
      </c>
      <c r="F869" s="4">
        <v>78</v>
      </c>
      <c r="G869" s="4">
        <v>14</v>
      </c>
      <c r="H869" s="4">
        <v>305</v>
      </c>
      <c r="I869" s="4">
        <v>427</v>
      </c>
      <c r="J869" s="4">
        <v>309</v>
      </c>
      <c r="K869" s="4">
        <v>414</v>
      </c>
      <c r="L869" s="4">
        <v>86</v>
      </c>
      <c r="M869" s="4">
        <v>14</v>
      </c>
      <c r="N869" s="4">
        <v>44</v>
      </c>
      <c r="O869" s="4">
        <v>205</v>
      </c>
      <c r="P869" s="4">
        <v>527</v>
      </c>
      <c r="Q869" s="4">
        <v>306</v>
      </c>
      <c r="R869" s="4">
        <v>444</v>
      </c>
      <c r="S869" s="4">
        <v>379</v>
      </c>
      <c r="T869" s="4">
        <v>346</v>
      </c>
      <c r="U869" s="4">
        <v>84</v>
      </c>
      <c r="V869" s="4">
        <v>82</v>
      </c>
      <c r="W869" s="4">
        <v>284</v>
      </c>
      <c r="X869" s="4">
        <v>343</v>
      </c>
      <c r="Y869" s="4">
        <v>173</v>
      </c>
      <c r="Z869" s="4">
        <v>135</v>
      </c>
      <c r="AA869" s="4">
        <v>82</v>
      </c>
      <c r="AB869" s="4">
        <v>170</v>
      </c>
      <c r="AC869" s="4">
        <v>560</v>
      </c>
      <c r="AD869" s="4">
        <v>38</v>
      </c>
      <c r="AE869" s="4">
        <v>94</v>
      </c>
      <c r="AF869" s="4">
        <v>25</v>
      </c>
      <c r="AG869" s="4">
        <v>204</v>
      </c>
      <c r="AH869" s="4">
        <v>364</v>
      </c>
      <c r="AI869" s="4">
        <v>191</v>
      </c>
      <c r="AJ869" s="4">
        <v>234</v>
      </c>
      <c r="AK869" s="4">
        <v>518</v>
      </c>
      <c r="AL869" s="4">
        <v>198</v>
      </c>
      <c r="AM869" s="4">
        <v>25</v>
      </c>
      <c r="AN869" s="4">
        <v>7</v>
      </c>
      <c r="AO869" s="4">
        <v>487</v>
      </c>
      <c r="AP869" s="4">
        <v>11</v>
      </c>
      <c r="AQ869" s="4">
        <v>426</v>
      </c>
      <c r="AR869" s="4">
        <v>300</v>
      </c>
      <c r="AS869" s="4">
        <v>52</v>
      </c>
      <c r="AT869" s="4">
        <v>690</v>
      </c>
      <c r="AU869" s="4">
        <v>301</v>
      </c>
      <c r="AV869" s="4">
        <v>431</v>
      </c>
      <c r="AW869" s="4">
        <v>348</v>
      </c>
      <c r="AX869" s="4">
        <v>119</v>
      </c>
      <c r="AY869" s="4">
        <v>213</v>
      </c>
    </row>
    <row r="870" spans="1:51">
      <c r="A870" s="3"/>
      <c r="C870" s="11">
        <v>0.22</v>
      </c>
      <c r="D870" s="11">
        <v>0.26</v>
      </c>
      <c r="E870" s="11">
        <v>0.18</v>
      </c>
      <c r="F870" s="11">
        <v>0.14000000000000001</v>
      </c>
      <c r="G870" s="11">
        <v>0.1</v>
      </c>
      <c r="H870" s="11">
        <v>0.2</v>
      </c>
      <c r="I870" s="11">
        <v>0.25</v>
      </c>
      <c r="J870" s="11">
        <v>0.24</v>
      </c>
      <c r="K870" s="11">
        <v>0.22</v>
      </c>
      <c r="L870" s="11">
        <v>0.27</v>
      </c>
      <c r="M870" s="11">
        <v>0.18</v>
      </c>
      <c r="N870" s="11">
        <v>0.26</v>
      </c>
      <c r="O870" s="11">
        <v>0.27</v>
      </c>
      <c r="P870" s="11">
        <v>0.21</v>
      </c>
      <c r="Q870" s="11">
        <v>0.26</v>
      </c>
      <c r="R870" s="11">
        <v>0.2</v>
      </c>
      <c r="S870" s="11">
        <v>0.23</v>
      </c>
      <c r="T870" s="11">
        <v>0.22</v>
      </c>
      <c r="U870" s="11">
        <v>0.13</v>
      </c>
      <c r="V870" s="11">
        <v>0.17</v>
      </c>
      <c r="W870" s="11">
        <v>0.24</v>
      </c>
      <c r="X870" s="11">
        <v>0.25</v>
      </c>
      <c r="Y870" s="11">
        <v>0.21</v>
      </c>
      <c r="Z870" s="11">
        <v>0.19</v>
      </c>
      <c r="AA870" s="11">
        <v>0.21</v>
      </c>
      <c r="AB870" s="11">
        <v>0.21</v>
      </c>
      <c r="AC870" s="11">
        <v>0.21</v>
      </c>
      <c r="AD870" s="11">
        <v>0.21</v>
      </c>
      <c r="AE870" s="11">
        <v>0.27</v>
      </c>
      <c r="AF870" s="11">
        <v>0.23</v>
      </c>
      <c r="AG870" s="11">
        <v>0.17</v>
      </c>
      <c r="AH870" s="11">
        <v>0.23</v>
      </c>
      <c r="AI870" s="11">
        <v>0.25</v>
      </c>
      <c r="AJ870" s="11">
        <v>0.19</v>
      </c>
      <c r="AK870" s="11">
        <v>0.22</v>
      </c>
      <c r="AL870" s="11">
        <v>0.2</v>
      </c>
      <c r="AM870" s="11">
        <v>0.11</v>
      </c>
      <c r="AN870" s="11">
        <v>0.28000000000000003</v>
      </c>
      <c r="AO870" s="11">
        <v>0.23</v>
      </c>
      <c r="AP870" s="11">
        <v>0.2</v>
      </c>
      <c r="AQ870" s="11">
        <v>0.23</v>
      </c>
      <c r="AR870" s="11">
        <v>0.2</v>
      </c>
      <c r="AS870" s="11">
        <v>0.23</v>
      </c>
      <c r="AT870" s="11">
        <v>0.21</v>
      </c>
      <c r="AU870" s="11">
        <v>0.26</v>
      </c>
      <c r="AV870" s="11">
        <v>0.2</v>
      </c>
      <c r="AW870" s="11">
        <v>0.21</v>
      </c>
      <c r="AX870" s="11">
        <v>0.21</v>
      </c>
      <c r="AY870" s="11">
        <v>0.23</v>
      </c>
    </row>
    <row r="871" spans="1:51">
      <c r="A871" s="3"/>
      <c r="B871" t="s">
        <v>272</v>
      </c>
      <c r="C871" s="4">
        <v>460</v>
      </c>
      <c r="D871" s="4">
        <v>353</v>
      </c>
      <c r="E871" s="4">
        <v>73</v>
      </c>
      <c r="F871" s="4">
        <v>25</v>
      </c>
      <c r="G871" s="4">
        <v>9</v>
      </c>
      <c r="H871" s="4">
        <v>181</v>
      </c>
      <c r="I871" s="4">
        <v>256</v>
      </c>
      <c r="J871" s="4">
        <v>182</v>
      </c>
      <c r="K871" s="4">
        <v>253</v>
      </c>
      <c r="L871" s="4">
        <v>57</v>
      </c>
      <c r="M871" s="4">
        <v>13</v>
      </c>
      <c r="N871" s="4">
        <v>32</v>
      </c>
      <c r="O871" s="4">
        <v>138</v>
      </c>
      <c r="P871" s="4">
        <v>299</v>
      </c>
      <c r="Q871" s="4">
        <v>177</v>
      </c>
      <c r="R871" s="4">
        <v>272</v>
      </c>
      <c r="S871" s="4">
        <v>229</v>
      </c>
      <c r="T871" s="4">
        <v>205</v>
      </c>
      <c r="U871" s="4">
        <v>34</v>
      </c>
      <c r="V871" s="4">
        <v>39</v>
      </c>
      <c r="W871" s="4">
        <v>178</v>
      </c>
      <c r="X871" s="4">
        <v>205</v>
      </c>
      <c r="Y871" s="4">
        <v>96</v>
      </c>
      <c r="Z871" s="4">
        <v>87</v>
      </c>
      <c r="AA871" s="4">
        <v>54</v>
      </c>
      <c r="AB871" s="4">
        <v>92</v>
      </c>
      <c r="AC871" s="4">
        <v>329</v>
      </c>
      <c r="AD871" s="4">
        <v>18</v>
      </c>
      <c r="AE871" s="4">
        <v>46</v>
      </c>
      <c r="AF871" s="4">
        <v>9</v>
      </c>
      <c r="AG871" s="4">
        <v>128</v>
      </c>
      <c r="AH871" s="4">
        <v>189</v>
      </c>
      <c r="AI871" s="4">
        <v>109</v>
      </c>
      <c r="AJ871" s="4">
        <v>159</v>
      </c>
      <c r="AK871" s="4">
        <v>254</v>
      </c>
      <c r="AL871" s="4">
        <v>132</v>
      </c>
      <c r="AM871" s="4">
        <v>12</v>
      </c>
      <c r="AN871" s="4">
        <v>2</v>
      </c>
      <c r="AO871" s="4">
        <v>235</v>
      </c>
      <c r="AP871" s="4">
        <v>5</v>
      </c>
      <c r="AQ871" s="4">
        <v>205</v>
      </c>
      <c r="AR871" s="4">
        <v>180</v>
      </c>
      <c r="AS871" s="4">
        <v>38</v>
      </c>
      <c r="AT871" s="4">
        <v>358</v>
      </c>
      <c r="AU871" s="4">
        <v>236</v>
      </c>
      <c r="AV871" s="4">
        <v>201</v>
      </c>
      <c r="AW871" s="4">
        <v>202</v>
      </c>
      <c r="AX871" s="4">
        <v>63</v>
      </c>
      <c r="AY871" s="4">
        <v>117</v>
      </c>
    </row>
    <row r="872" spans="1:51">
      <c r="A872" s="3"/>
      <c r="C872" s="11">
        <v>0.12</v>
      </c>
      <c r="D872" s="11">
        <v>0.16</v>
      </c>
      <c r="E872" s="11">
        <v>0.09</v>
      </c>
      <c r="F872" s="11">
        <v>0.04</v>
      </c>
      <c r="G872" s="11">
        <v>0.06</v>
      </c>
      <c r="H872" s="11">
        <v>0.12</v>
      </c>
      <c r="I872" s="11">
        <v>0.15</v>
      </c>
      <c r="J872" s="11">
        <v>0.14000000000000001</v>
      </c>
      <c r="K872" s="11">
        <v>0.13</v>
      </c>
      <c r="L872" s="11">
        <v>0.18</v>
      </c>
      <c r="M872" s="11">
        <v>0.16</v>
      </c>
      <c r="N872" s="11">
        <v>0.19</v>
      </c>
      <c r="O872" s="11">
        <v>0.18</v>
      </c>
      <c r="P872" s="11">
        <v>0.12</v>
      </c>
      <c r="Q872" s="11">
        <v>0.15</v>
      </c>
      <c r="R872" s="11">
        <v>0.12</v>
      </c>
      <c r="S872" s="11">
        <v>0.14000000000000001</v>
      </c>
      <c r="T872" s="11">
        <v>0.13</v>
      </c>
      <c r="U872" s="11">
        <v>0.05</v>
      </c>
      <c r="V872" s="11">
        <v>0.08</v>
      </c>
      <c r="W872" s="11">
        <v>0.15</v>
      </c>
      <c r="X872" s="11">
        <v>0.15</v>
      </c>
      <c r="Y872" s="11">
        <v>0.12</v>
      </c>
      <c r="Z872" s="11">
        <v>0.13</v>
      </c>
      <c r="AA872" s="11">
        <v>0.14000000000000001</v>
      </c>
      <c r="AB872" s="11">
        <v>0.12</v>
      </c>
      <c r="AC872" s="11">
        <v>0.12</v>
      </c>
      <c r="AD872" s="11">
        <v>0.1</v>
      </c>
      <c r="AE872" s="11">
        <v>0.13</v>
      </c>
      <c r="AF872" s="11">
        <v>0.08</v>
      </c>
      <c r="AG872" s="11">
        <v>0.11</v>
      </c>
      <c r="AH872" s="11">
        <v>0.12</v>
      </c>
      <c r="AI872" s="11">
        <v>0.14000000000000001</v>
      </c>
      <c r="AJ872" s="11">
        <v>0.13</v>
      </c>
      <c r="AK872" s="11">
        <v>0.11</v>
      </c>
      <c r="AL872" s="11">
        <v>0.14000000000000001</v>
      </c>
      <c r="AM872" s="11">
        <v>0.05</v>
      </c>
      <c r="AN872" s="11">
        <v>0.08</v>
      </c>
      <c r="AO872" s="11">
        <v>0.11</v>
      </c>
      <c r="AP872" s="11">
        <v>0.08</v>
      </c>
      <c r="AQ872" s="11">
        <v>0.11</v>
      </c>
      <c r="AR872" s="11">
        <v>0.12</v>
      </c>
      <c r="AS872" s="11">
        <v>0.17</v>
      </c>
      <c r="AT872" s="11">
        <v>0.11</v>
      </c>
      <c r="AU872" s="11">
        <v>0.21</v>
      </c>
      <c r="AV872" s="11">
        <v>0.1</v>
      </c>
      <c r="AW872" s="11">
        <v>0.12</v>
      </c>
      <c r="AX872" s="11">
        <v>0.11</v>
      </c>
      <c r="AY872" s="11">
        <v>0.13</v>
      </c>
    </row>
    <row r="873" spans="1:51">
      <c r="A873" s="3"/>
      <c r="B873" t="s">
        <v>131</v>
      </c>
      <c r="C873" s="4">
        <v>479</v>
      </c>
      <c r="D873" s="4">
        <v>266</v>
      </c>
      <c r="E873" s="4">
        <v>85</v>
      </c>
      <c r="F873" s="4">
        <v>109</v>
      </c>
      <c r="G873" s="4">
        <v>19</v>
      </c>
      <c r="H873" s="4">
        <v>202</v>
      </c>
      <c r="I873" s="4">
        <v>194</v>
      </c>
      <c r="J873" s="4">
        <v>138</v>
      </c>
      <c r="K873" s="4">
        <v>250</v>
      </c>
      <c r="L873" s="4">
        <v>36</v>
      </c>
      <c r="M873" s="4">
        <v>7</v>
      </c>
      <c r="N873" s="4">
        <v>9</v>
      </c>
      <c r="O873" s="4">
        <v>84</v>
      </c>
      <c r="P873" s="4">
        <v>312</v>
      </c>
      <c r="Q873" s="4">
        <v>132</v>
      </c>
      <c r="R873" s="4">
        <v>281</v>
      </c>
      <c r="S873" s="4">
        <v>184</v>
      </c>
      <c r="T873" s="4">
        <v>197</v>
      </c>
      <c r="U873" s="4">
        <v>108</v>
      </c>
      <c r="V873" s="4">
        <v>91</v>
      </c>
      <c r="W873" s="4">
        <v>146</v>
      </c>
      <c r="X873" s="4">
        <v>134</v>
      </c>
      <c r="Y873" s="4">
        <v>102</v>
      </c>
      <c r="Z873" s="4">
        <v>100</v>
      </c>
      <c r="AA873" s="4">
        <v>65</v>
      </c>
      <c r="AB873" s="4">
        <v>102</v>
      </c>
      <c r="AC873" s="4">
        <v>369</v>
      </c>
      <c r="AD873" s="4">
        <v>14</v>
      </c>
      <c r="AE873" s="4">
        <v>39</v>
      </c>
      <c r="AF873" s="4">
        <v>15</v>
      </c>
      <c r="AG873" s="4">
        <v>213</v>
      </c>
      <c r="AH873" s="4">
        <v>179</v>
      </c>
      <c r="AI873" s="4">
        <v>73</v>
      </c>
      <c r="AJ873" s="4">
        <v>140</v>
      </c>
      <c r="AK873" s="4">
        <v>317</v>
      </c>
      <c r="AL873" s="4">
        <v>175</v>
      </c>
      <c r="AM873" s="4">
        <v>39</v>
      </c>
      <c r="AN873" s="4">
        <v>3</v>
      </c>
      <c r="AO873" s="4">
        <v>215</v>
      </c>
      <c r="AP873" s="4">
        <v>5</v>
      </c>
      <c r="AQ873" s="4">
        <v>189</v>
      </c>
      <c r="AR873" s="4">
        <v>246</v>
      </c>
      <c r="AS873" s="4">
        <v>27</v>
      </c>
      <c r="AT873" s="4">
        <v>427</v>
      </c>
      <c r="AU873" s="4">
        <v>134</v>
      </c>
      <c r="AV873" s="4">
        <v>262</v>
      </c>
      <c r="AW873" s="4">
        <v>207</v>
      </c>
      <c r="AX873" s="4">
        <v>67</v>
      </c>
      <c r="AY873" s="4">
        <v>127</v>
      </c>
    </row>
    <row r="874" spans="1:51">
      <c r="A874" s="3"/>
      <c r="C874" s="11">
        <v>0.13</v>
      </c>
      <c r="D874" s="11">
        <v>0.12</v>
      </c>
      <c r="E874" s="11">
        <v>0.11</v>
      </c>
      <c r="F874" s="11">
        <v>0.19</v>
      </c>
      <c r="G874" s="11">
        <v>0.13</v>
      </c>
      <c r="H874" s="11">
        <v>0.13</v>
      </c>
      <c r="I874" s="11">
        <v>0.11</v>
      </c>
      <c r="J874" s="11">
        <v>0.11</v>
      </c>
      <c r="K874" s="11">
        <v>0.13</v>
      </c>
      <c r="L874" s="11">
        <v>0.11</v>
      </c>
      <c r="M874" s="11">
        <v>0.08</v>
      </c>
      <c r="N874" s="11">
        <v>0.05</v>
      </c>
      <c r="O874" s="11">
        <v>0.11</v>
      </c>
      <c r="P874" s="11">
        <v>0.13</v>
      </c>
      <c r="Q874" s="11">
        <v>0.11</v>
      </c>
      <c r="R874" s="11">
        <v>0.13</v>
      </c>
      <c r="S874" s="11">
        <v>0.11</v>
      </c>
      <c r="T874" s="11">
        <v>0.12</v>
      </c>
      <c r="U874" s="11">
        <v>0.16</v>
      </c>
      <c r="V874" s="11">
        <v>0.19</v>
      </c>
      <c r="W874" s="11">
        <v>0.13</v>
      </c>
      <c r="X874" s="11">
        <v>0.1</v>
      </c>
      <c r="Y874" s="11">
        <v>0.13</v>
      </c>
      <c r="Z874" s="11">
        <v>0.14000000000000001</v>
      </c>
      <c r="AA874" s="11">
        <v>0.16</v>
      </c>
      <c r="AB874" s="11">
        <v>0.13</v>
      </c>
      <c r="AC874" s="11">
        <v>0.14000000000000001</v>
      </c>
      <c r="AD874" s="11">
        <v>7.0000000000000007E-2</v>
      </c>
      <c r="AE874" s="11">
        <v>0.11</v>
      </c>
      <c r="AF874" s="11">
        <v>0.14000000000000001</v>
      </c>
      <c r="AG874" s="11">
        <v>0.18</v>
      </c>
      <c r="AH874" s="11">
        <v>0.11</v>
      </c>
      <c r="AI874" s="11">
        <v>0.09</v>
      </c>
      <c r="AJ874" s="11">
        <v>0.12</v>
      </c>
      <c r="AK874" s="11">
        <v>0.14000000000000001</v>
      </c>
      <c r="AL874" s="11">
        <v>0.18</v>
      </c>
      <c r="AM874" s="11">
        <v>0.17</v>
      </c>
      <c r="AN874" s="11">
        <v>0.13</v>
      </c>
      <c r="AO874" s="11">
        <v>0.1</v>
      </c>
      <c r="AP874" s="11">
        <v>0.08</v>
      </c>
      <c r="AQ874" s="11">
        <v>0.1</v>
      </c>
      <c r="AR874" s="11">
        <v>0.16</v>
      </c>
      <c r="AS874" s="11">
        <v>0.12</v>
      </c>
      <c r="AT874" s="11">
        <v>0.13</v>
      </c>
      <c r="AU874" s="11">
        <v>0.12</v>
      </c>
      <c r="AV874" s="11">
        <v>0.12</v>
      </c>
      <c r="AW874" s="11">
        <v>0.12</v>
      </c>
      <c r="AX874" s="11">
        <v>0.12</v>
      </c>
      <c r="AY874" s="11">
        <v>0.14000000000000001</v>
      </c>
    </row>
    <row r="875" spans="1:51">
      <c r="A875" s="3"/>
      <c r="B875" t="s">
        <v>273</v>
      </c>
      <c r="C875" s="4">
        <v>1960</v>
      </c>
      <c r="D875" s="4">
        <v>1014</v>
      </c>
      <c r="E875" s="4">
        <v>488</v>
      </c>
      <c r="F875" s="4">
        <v>355</v>
      </c>
      <c r="G875" s="4">
        <v>103</v>
      </c>
      <c r="H875" s="4">
        <v>840</v>
      </c>
      <c r="I875" s="4">
        <v>844</v>
      </c>
      <c r="J875" s="4">
        <v>651</v>
      </c>
      <c r="K875" s="4">
        <v>982</v>
      </c>
      <c r="L875" s="4">
        <v>138</v>
      </c>
      <c r="M875" s="4">
        <v>47</v>
      </c>
      <c r="N875" s="4">
        <v>88</v>
      </c>
      <c r="O875" s="4">
        <v>333</v>
      </c>
      <c r="P875" s="4">
        <v>1351</v>
      </c>
      <c r="Q875" s="4">
        <v>563</v>
      </c>
      <c r="R875" s="4">
        <v>1181</v>
      </c>
      <c r="S875" s="4">
        <v>822</v>
      </c>
      <c r="T875" s="4">
        <v>839</v>
      </c>
      <c r="U875" s="4">
        <v>441</v>
      </c>
      <c r="V875" s="4">
        <v>258</v>
      </c>
      <c r="W875" s="4">
        <v>554</v>
      </c>
      <c r="X875" s="4">
        <v>702</v>
      </c>
      <c r="Y875" s="4">
        <v>443</v>
      </c>
      <c r="Z875" s="4">
        <v>373</v>
      </c>
      <c r="AA875" s="4">
        <v>196</v>
      </c>
      <c r="AB875" s="4">
        <v>427</v>
      </c>
      <c r="AC875" s="4">
        <v>1439</v>
      </c>
      <c r="AD875" s="4">
        <v>114</v>
      </c>
      <c r="AE875" s="4">
        <v>174</v>
      </c>
      <c r="AF875" s="4">
        <v>60</v>
      </c>
      <c r="AG875" s="4">
        <v>669</v>
      </c>
      <c r="AH875" s="4">
        <v>850</v>
      </c>
      <c r="AI875" s="4">
        <v>398</v>
      </c>
      <c r="AJ875" s="4">
        <v>670</v>
      </c>
      <c r="AK875" s="4">
        <v>1238</v>
      </c>
      <c r="AL875" s="4">
        <v>468</v>
      </c>
      <c r="AM875" s="4">
        <v>154</v>
      </c>
      <c r="AN875" s="4">
        <v>12</v>
      </c>
      <c r="AO875" s="4">
        <v>1178</v>
      </c>
      <c r="AP875" s="4">
        <v>35</v>
      </c>
      <c r="AQ875" s="4">
        <v>1039</v>
      </c>
      <c r="AR875" s="4">
        <v>808</v>
      </c>
      <c r="AS875" s="4">
        <v>108</v>
      </c>
      <c r="AT875" s="4">
        <v>1775</v>
      </c>
      <c r="AU875" s="4">
        <v>469</v>
      </c>
      <c r="AV875" s="4">
        <v>1215</v>
      </c>
      <c r="AW875" s="4">
        <v>914</v>
      </c>
      <c r="AX875" s="4">
        <v>309</v>
      </c>
      <c r="AY875" s="4">
        <v>454</v>
      </c>
    </row>
    <row r="876" spans="1:51">
      <c r="A876" s="3"/>
      <c r="C876" s="11">
        <v>0.53</v>
      </c>
      <c r="D876" s="11">
        <v>0.46</v>
      </c>
      <c r="E876" s="11">
        <v>0.62</v>
      </c>
      <c r="F876" s="11">
        <v>0.63</v>
      </c>
      <c r="G876" s="11">
        <v>0.71</v>
      </c>
      <c r="H876" s="11">
        <v>0.55000000000000004</v>
      </c>
      <c r="I876" s="11">
        <v>0.49</v>
      </c>
      <c r="J876" s="11">
        <v>0.51</v>
      </c>
      <c r="K876" s="11">
        <v>0.52</v>
      </c>
      <c r="L876" s="11">
        <v>0.44</v>
      </c>
      <c r="M876" s="11">
        <v>0.57999999999999996</v>
      </c>
      <c r="N876" s="11">
        <v>0.51</v>
      </c>
      <c r="O876" s="11">
        <v>0.44</v>
      </c>
      <c r="P876" s="11">
        <v>0.54</v>
      </c>
      <c r="Q876" s="11">
        <v>0.48</v>
      </c>
      <c r="R876" s="11">
        <v>0.54</v>
      </c>
      <c r="S876" s="11">
        <v>0.51</v>
      </c>
      <c r="T876" s="11">
        <v>0.53</v>
      </c>
      <c r="U876" s="11">
        <v>0.66</v>
      </c>
      <c r="V876" s="11">
        <v>0.55000000000000004</v>
      </c>
      <c r="W876" s="11">
        <v>0.48</v>
      </c>
      <c r="X876" s="11">
        <v>0.51</v>
      </c>
      <c r="Y876" s="11">
        <v>0.54</v>
      </c>
      <c r="Z876" s="11">
        <v>0.54</v>
      </c>
      <c r="AA876" s="11">
        <v>0.49</v>
      </c>
      <c r="AB876" s="11">
        <v>0.54</v>
      </c>
      <c r="AC876" s="11">
        <v>0.53</v>
      </c>
      <c r="AD876" s="11">
        <v>0.62</v>
      </c>
      <c r="AE876" s="11">
        <v>0.49</v>
      </c>
      <c r="AF876" s="11">
        <v>0.55000000000000004</v>
      </c>
      <c r="AG876" s="11">
        <v>0.55000000000000004</v>
      </c>
      <c r="AH876" s="11">
        <v>0.54</v>
      </c>
      <c r="AI876" s="11">
        <v>0.52</v>
      </c>
      <c r="AJ876" s="11">
        <v>0.56000000000000005</v>
      </c>
      <c r="AK876" s="11">
        <v>0.53</v>
      </c>
      <c r="AL876" s="11">
        <v>0.48</v>
      </c>
      <c r="AM876" s="11">
        <v>0.67</v>
      </c>
      <c r="AN876" s="11">
        <v>0.51</v>
      </c>
      <c r="AO876" s="11">
        <v>0.56000000000000005</v>
      </c>
      <c r="AP876" s="11">
        <v>0.63</v>
      </c>
      <c r="AQ876" s="11">
        <v>0.56000000000000005</v>
      </c>
      <c r="AR876" s="11">
        <v>0.53</v>
      </c>
      <c r="AS876" s="11">
        <v>0.48</v>
      </c>
      <c r="AT876" s="11">
        <v>0.55000000000000004</v>
      </c>
      <c r="AU876" s="11">
        <v>0.41</v>
      </c>
      <c r="AV876" s="11">
        <v>0.57999999999999996</v>
      </c>
      <c r="AW876" s="11">
        <v>0.55000000000000004</v>
      </c>
      <c r="AX876" s="11">
        <v>0.55000000000000004</v>
      </c>
      <c r="AY876" s="11">
        <v>0.5</v>
      </c>
    </row>
    <row r="877" spans="1:51">
      <c r="A877" s="3"/>
      <c r="B877" t="s">
        <v>274</v>
      </c>
      <c r="C877" s="4">
        <v>1254</v>
      </c>
      <c r="D877" s="4">
        <v>912</v>
      </c>
      <c r="E877" s="4">
        <v>216</v>
      </c>
      <c r="F877" s="4">
        <v>103</v>
      </c>
      <c r="G877" s="4">
        <v>23</v>
      </c>
      <c r="H877" s="4">
        <v>486</v>
      </c>
      <c r="I877" s="4">
        <v>684</v>
      </c>
      <c r="J877" s="4">
        <v>491</v>
      </c>
      <c r="K877" s="4">
        <v>667</v>
      </c>
      <c r="L877" s="4">
        <v>143</v>
      </c>
      <c r="M877" s="4">
        <v>28</v>
      </c>
      <c r="N877" s="4">
        <v>77</v>
      </c>
      <c r="O877" s="4">
        <v>343</v>
      </c>
      <c r="P877" s="4">
        <v>826</v>
      </c>
      <c r="Q877" s="4">
        <v>483</v>
      </c>
      <c r="R877" s="4">
        <v>716</v>
      </c>
      <c r="S877" s="4">
        <v>608</v>
      </c>
      <c r="T877" s="4">
        <v>551</v>
      </c>
      <c r="U877" s="4">
        <v>119</v>
      </c>
      <c r="V877" s="4">
        <v>121</v>
      </c>
      <c r="W877" s="4">
        <v>462</v>
      </c>
      <c r="X877" s="4">
        <v>549</v>
      </c>
      <c r="Y877" s="4">
        <v>269</v>
      </c>
      <c r="Z877" s="4">
        <v>222</v>
      </c>
      <c r="AA877" s="4">
        <v>136</v>
      </c>
      <c r="AB877" s="4">
        <v>262</v>
      </c>
      <c r="AC877" s="4">
        <v>888</v>
      </c>
      <c r="AD877" s="4">
        <v>56</v>
      </c>
      <c r="AE877" s="4">
        <v>140</v>
      </c>
      <c r="AF877" s="4">
        <v>34</v>
      </c>
      <c r="AG877" s="4">
        <v>332</v>
      </c>
      <c r="AH877" s="4">
        <v>553</v>
      </c>
      <c r="AI877" s="4">
        <v>300</v>
      </c>
      <c r="AJ877" s="4">
        <v>393</v>
      </c>
      <c r="AK877" s="4">
        <v>771</v>
      </c>
      <c r="AL877" s="4">
        <v>330</v>
      </c>
      <c r="AM877" s="4">
        <v>37</v>
      </c>
      <c r="AN877" s="4">
        <v>9</v>
      </c>
      <c r="AO877" s="4">
        <v>722</v>
      </c>
      <c r="AP877" s="4">
        <v>16</v>
      </c>
      <c r="AQ877" s="4">
        <v>631</v>
      </c>
      <c r="AR877" s="4">
        <v>480</v>
      </c>
      <c r="AS877" s="4">
        <v>90</v>
      </c>
      <c r="AT877" s="4">
        <v>1048</v>
      </c>
      <c r="AU877" s="4">
        <v>537</v>
      </c>
      <c r="AV877" s="4">
        <v>632</v>
      </c>
      <c r="AW877" s="4">
        <v>550</v>
      </c>
      <c r="AX877" s="4">
        <v>183</v>
      </c>
      <c r="AY877" s="4">
        <v>330</v>
      </c>
    </row>
    <row r="878" spans="1:51">
      <c r="A878" s="3"/>
      <c r="C878" s="11">
        <v>0.34</v>
      </c>
      <c r="D878" s="11">
        <v>0.42</v>
      </c>
      <c r="E878" s="11">
        <v>0.27</v>
      </c>
      <c r="F878" s="11">
        <v>0.18</v>
      </c>
      <c r="G878" s="11">
        <v>0.16</v>
      </c>
      <c r="H878" s="11">
        <v>0.32</v>
      </c>
      <c r="I878" s="11">
        <v>0.4</v>
      </c>
      <c r="J878" s="11">
        <v>0.38</v>
      </c>
      <c r="K878" s="11">
        <v>0.35</v>
      </c>
      <c r="L878" s="11">
        <v>0.45</v>
      </c>
      <c r="M878" s="11">
        <v>0.34</v>
      </c>
      <c r="N878" s="11">
        <v>0.44</v>
      </c>
      <c r="O878" s="11">
        <v>0.45</v>
      </c>
      <c r="P878" s="11">
        <v>0.33</v>
      </c>
      <c r="Q878" s="11">
        <v>0.41</v>
      </c>
      <c r="R878" s="11">
        <v>0.33</v>
      </c>
      <c r="S878" s="11">
        <v>0.38</v>
      </c>
      <c r="T878" s="11">
        <v>0.35</v>
      </c>
      <c r="U878" s="11">
        <v>0.18</v>
      </c>
      <c r="V878" s="11">
        <v>0.26</v>
      </c>
      <c r="W878" s="11">
        <v>0.4</v>
      </c>
      <c r="X878" s="11">
        <v>0.4</v>
      </c>
      <c r="Y878" s="11">
        <v>0.33</v>
      </c>
      <c r="Z878" s="11">
        <v>0.32</v>
      </c>
      <c r="AA878" s="11">
        <v>0.34</v>
      </c>
      <c r="AB878" s="11">
        <v>0.33</v>
      </c>
      <c r="AC878" s="11">
        <v>0.33</v>
      </c>
      <c r="AD878" s="11">
        <v>0.31</v>
      </c>
      <c r="AE878" s="11">
        <v>0.4</v>
      </c>
      <c r="AF878" s="11">
        <v>0.31</v>
      </c>
      <c r="AG878" s="11">
        <v>0.27</v>
      </c>
      <c r="AH878" s="11">
        <v>0.35</v>
      </c>
      <c r="AI878" s="11">
        <v>0.39</v>
      </c>
      <c r="AJ878" s="11">
        <v>0.33</v>
      </c>
      <c r="AK878" s="11">
        <v>0.33</v>
      </c>
      <c r="AL878" s="11">
        <v>0.34</v>
      </c>
      <c r="AM878" s="11">
        <v>0.16</v>
      </c>
      <c r="AN878" s="11">
        <v>0.36</v>
      </c>
      <c r="AO878" s="11">
        <v>0.34</v>
      </c>
      <c r="AP878" s="11">
        <v>0.28000000000000003</v>
      </c>
      <c r="AQ878" s="11">
        <v>0.34</v>
      </c>
      <c r="AR878" s="11">
        <v>0.31</v>
      </c>
      <c r="AS878" s="11">
        <v>0.4</v>
      </c>
      <c r="AT878" s="11">
        <v>0.32</v>
      </c>
      <c r="AU878" s="11">
        <v>0.47</v>
      </c>
      <c r="AV878" s="11">
        <v>0.3</v>
      </c>
      <c r="AW878" s="11">
        <v>0.33</v>
      </c>
      <c r="AX878" s="11">
        <v>0.33</v>
      </c>
      <c r="AY878" s="11">
        <v>0.36</v>
      </c>
    </row>
    <row r="879" spans="1:51">
      <c r="A879" s="3"/>
    </row>
    <row r="880" spans="1:51">
      <c r="A880" s="3"/>
    </row>
    <row r="881" spans="1:51">
      <c r="A881" s="2" t="s">
        <v>281</v>
      </c>
    </row>
    <row r="882" spans="1:51">
      <c r="A882" s="3"/>
    </row>
    <row r="883" spans="1:51" s="10" customFormat="1" ht="29.25" customHeight="1">
      <c r="A883" s="9"/>
      <c r="C883" s="7" t="s">
        <v>39</v>
      </c>
      <c r="D883" s="14" t="s">
        <v>15</v>
      </c>
      <c r="E883" s="15"/>
      <c r="F883" s="15"/>
      <c r="G883" s="15"/>
      <c r="H883" s="14" t="s">
        <v>16</v>
      </c>
      <c r="I883" s="15"/>
      <c r="J883" s="14" t="s">
        <v>17</v>
      </c>
      <c r="K883" s="15"/>
      <c r="L883" s="15"/>
      <c r="M883" s="15"/>
      <c r="N883" s="15"/>
      <c r="O883" s="14" t="s">
        <v>40</v>
      </c>
      <c r="P883" s="15"/>
      <c r="Q883" s="14" t="s">
        <v>19</v>
      </c>
      <c r="R883" s="15"/>
      <c r="S883" s="14" t="s">
        <v>41</v>
      </c>
      <c r="T883" s="15"/>
      <c r="U883" s="14" t="s">
        <v>42</v>
      </c>
      <c r="V883" s="15"/>
      <c r="W883" s="15"/>
      <c r="X883" s="15"/>
      <c r="Y883" s="14" t="s">
        <v>22</v>
      </c>
      <c r="Z883" s="15"/>
      <c r="AA883" s="15"/>
      <c r="AB883" s="15"/>
      <c r="AC883" s="15"/>
      <c r="AD883" s="15"/>
      <c r="AE883" s="15"/>
      <c r="AF883" s="15"/>
      <c r="AG883" s="14" t="s">
        <v>23</v>
      </c>
      <c r="AH883" s="15"/>
      <c r="AI883" s="15"/>
      <c r="AJ883" s="14" t="s">
        <v>24</v>
      </c>
      <c r="AK883" s="15"/>
      <c r="AL883" s="14" t="s">
        <v>25</v>
      </c>
      <c r="AM883" s="15"/>
      <c r="AN883" s="15"/>
      <c r="AO883" s="15"/>
      <c r="AP883" s="15"/>
      <c r="AQ883" s="15"/>
      <c r="AR883" s="15"/>
      <c r="AS883" s="14" t="s">
        <v>26</v>
      </c>
      <c r="AT883" s="15"/>
      <c r="AU883" s="14" t="s">
        <v>43</v>
      </c>
      <c r="AV883" s="15"/>
      <c r="AW883" s="14" t="s">
        <v>44</v>
      </c>
      <c r="AX883" s="15"/>
      <c r="AY883" s="15"/>
    </row>
    <row r="884" spans="1:51" s="7" customFormat="1" ht="32.25" customHeight="1">
      <c r="A884" s="6"/>
      <c r="D884" s="8" t="s">
        <v>45</v>
      </c>
      <c r="E884" s="8" t="s">
        <v>46</v>
      </c>
      <c r="F884" s="8" t="s">
        <v>47</v>
      </c>
      <c r="G884" s="8" t="s">
        <v>48</v>
      </c>
      <c r="H884" s="8" t="s">
        <v>49</v>
      </c>
      <c r="I884" s="8" t="s">
        <v>50</v>
      </c>
      <c r="J884" s="8" t="s">
        <v>51</v>
      </c>
      <c r="K884" s="8" t="s">
        <v>52</v>
      </c>
      <c r="L884" s="8" t="s">
        <v>53</v>
      </c>
      <c r="M884" s="8" t="s">
        <v>54</v>
      </c>
      <c r="N884" s="8" t="s">
        <v>55</v>
      </c>
      <c r="O884" s="8" t="s">
        <v>56</v>
      </c>
      <c r="P884" s="8" t="s">
        <v>57</v>
      </c>
      <c r="Q884" s="8" t="s">
        <v>56</v>
      </c>
      <c r="R884" s="8" t="s">
        <v>57</v>
      </c>
      <c r="S884" s="8" t="s">
        <v>56</v>
      </c>
      <c r="T884" s="8" t="s">
        <v>57</v>
      </c>
      <c r="U884" s="8" t="s">
        <v>58</v>
      </c>
      <c r="V884" s="8" t="s">
        <v>59</v>
      </c>
      <c r="W884" s="8" t="s">
        <v>60</v>
      </c>
      <c r="X884" s="8" t="s">
        <v>61</v>
      </c>
      <c r="Y884" s="8" t="s">
        <v>62</v>
      </c>
      <c r="Z884" s="8" t="s">
        <v>63</v>
      </c>
      <c r="AA884" s="8" t="s">
        <v>64</v>
      </c>
      <c r="AB884" s="8" t="s">
        <v>65</v>
      </c>
      <c r="AC884" s="8" t="s">
        <v>66</v>
      </c>
      <c r="AD884" s="8" t="s">
        <v>67</v>
      </c>
      <c r="AE884" s="8" t="s">
        <v>68</v>
      </c>
      <c r="AF884" s="8" t="s">
        <v>69</v>
      </c>
      <c r="AG884" s="8" t="s">
        <v>70</v>
      </c>
      <c r="AH884" s="8" t="s">
        <v>71</v>
      </c>
      <c r="AI884" s="8" t="s">
        <v>72</v>
      </c>
      <c r="AJ884" s="8" t="s">
        <v>73</v>
      </c>
      <c r="AK884" s="8" t="s">
        <v>74</v>
      </c>
      <c r="AL884" s="8" t="s">
        <v>75</v>
      </c>
      <c r="AM884" s="8" t="s">
        <v>76</v>
      </c>
      <c r="AN884" s="8" t="s">
        <v>77</v>
      </c>
      <c r="AO884" s="8" t="s">
        <v>78</v>
      </c>
      <c r="AP884" s="8" t="s">
        <v>79</v>
      </c>
      <c r="AQ884" s="8" t="s">
        <v>80</v>
      </c>
      <c r="AR884" s="8" t="s">
        <v>81</v>
      </c>
      <c r="AS884" s="8" t="s">
        <v>82</v>
      </c>
      <c r="AT884" s="8" t="s">
        <v>57</v>
      </c>
      <c r="AU884" s="8" t="s">
        <v>56</v>
      </c>
      <c r="AV884" s="8" t="s">
        <v>57</v>
      </c>
      <c r="AW884" s="8" t="s">
        <v>83</v>
      </c>
      <c r="AX884" s="8" t="s">
        <v>84</v>
      </c>
      <c r="AY884" s="8" t="s">
        <v>85</v>
      </c>
    </row>
    <row r="885" spans="1:51">
      <c r="A885" s="3" t="s">
        <v>86</v>
      </c>
      <c r="C885" s="4">
        <v>1608</v>
      </c>
      <c r="D885" s="4">
        <v>1111</v>
      </c>
      <c r="E885" s="4">
        <v>282</v>
      </c>
      <c r="F885" s="4">
        <v>182</v>
      </c>
      <c r="G885" s="4">
        <v>33</v>
      </c>
      <c r="H885" s="4">
        <v>627</v>
      </c>
      <c r="I885" s="4">
        <v>836</v>
      </c>
      <c r="J885" s="4">
        <v>586</v>
      </c>
      <c r="K885" s="4">
        <v>857</v>
      </c>
      <c r="L885" s="4">
        <v>163</v>
      </c>
      <c r="M885" s="4">
        <v>35</v>
      </c>
      <c r="N885" s="4">
        <v>91</v>
      </c>
      <c r="O885" s="4">
        <v>408</v>
      </c>
      <c r="P885" s="4">
        <v>1055</v>
      </c>
      <c r="Q885" s="4">
        <v>578</v>
      </c>
      <c r="R885" s="4">
        <v>928</v>
      </c>
      <c r="S885" s="4">
        <v>747</v>
      </c>
      <c r="T885" s="4">
        <v>702</v>
      </c>
      <c r="U885" s="4">
        <v>197</v>
      </c>
      <c r="V885" s="4">
        <v>197</v>
      </c>
      <c r="W885" s="4">
        <v>556</v>
      </c>
      <c r="X885" s="4">
        <v>654</v>
      </c>
      <c r="Y885" s="4">
        <v>348</v>
      </c>
      <c r="Z885" s="4">
        <v>301</v>
      </c>
      <c r="AA885" s="4">
        <v>176</v>
      </c>
      <c r="AB885" s="4">
        <v>337</v>
      </c>
      <c r="AC885" s="4">
        <v>1162</v>
      </c>
      <c r="AD885" s="4">
        <v>71</v>
      </c>
      <c r="AE885" s="4">
        <v>164</v>
      </c>
      <c r="AF885" s="4">
        <v>47</v>
      </c>
      <c r="AG885" s="4">
        <v>479</v>
      </c>
      <c r="AH885" s="4">
        <v>703</v>
      </c>
      <c r="AI885" s="4">
        <v>350</v>
      </c>
      <c r="AJ885" s="4">
        <v>494</v>
      </c>
      <c r="AK885" s="4">
        <v>1011</v>
      </c>
      <c r="AL885" s="4">
        <v>446</v>
      </c>
      <c r="AM885" s="4">
        <v>67</v>
      </c>
      <c r="AN885" s="4">
        <v>9</v>
      </c>
      <c r="AO885" s="4">
        <v>897</v>
      </c>
      <c r="AP885" s="4">
        <v>21</v>
      </c>
      <c r="AQ885" s="4">
        <v>779</v>
      </c>
      <c r="AR885" s="4">
        <v>661</v>
      </c>
      <c r="AS885" s="4">
        <v>121</v>
      </c>
      <c r="AT885" s="4">
        <v>1360</v>
      </c>
      <c r="AU885" s="4">
        <v>686</v>
      </c>
      <c r="AV885" s="4">
        <v>777</v>
      </c>
      <c r="AW885" s="4">
        <v>707</v>
      </c>
      <c r="AX885" s="4">
        <v>243</v>
      </c>
      <c r="AY885" s="4">
        <v>417</v>
      </c>
    </row>
    <row r="886" spans="1:51">
      <c r="A886" s="3"/>
    </row>
    <row r="887" spans="1:51">
      <c r="A887" s="3" t="s">
        <v>282</v>
      </c>
      <c r="B887" t="s">
        <v>283</v>
      </c>
      <c r="C887" s="4">
        <v>635</v>
      </c>
      <c r="D887" s="4">
        <v>437</v>
      </c>
      <c r="E887" s="4">
        <v>102</v>
      </c>
      <c r="F887" s="4">
        <v>80</v>
      </c>
      <c r="G887" s="4">
        <v>16</v>
      </c>
      <c r="H887" s="4">
        <v>244</v>
      </c>
      <c r="I887" s="4">
        <v>334</v>
      </c>
      <c r="J887" s="4">
        <v>208</v>
      </c>
      <c r="K887" s="4">
        <v>361</v>
      </c>
      <c r="L887" s="4">
        <v>63</v>
      </c>
      <c r="M887" s="4">
        <v>14</v>
      </c>
      <c r="N887" s="4">
        <v>36</v>
      </c>
      <c r="O887" s="4">
        <v>177</v>
      </c>
      <c r="P887" s="4">
        <v>400</v>
      </c>
      <c r="Q887" s="4">
        <v>215</v>
      </c>
      <c r="R887" s="4">
        <v>381</v>
      </c>
      <c r="S887" s="4">
        <v>302</v>
      </c>
      <c r="T887" s="4">
        <v>268</v>
      </c>
      <c r="U887" s="4">
        <v>78</v>
      </c>
      <c r="V887" s="4">
        <v>92</v>
      </c>
      <c r="W887" s="4">
        <v>229</v>
      </c>
      <c r="X887" s="4">
        <v>232</v>
      </c>
      <c r="Y887" s="4">
        <v>142</v>
      </c>
      <c r="Z887" s="4">
        <v>123</v>
      </c>
      <c r="AA887" s="4">
        <v>64</v>
      </c>
      <c r="AB887" s="4">
        <v>133</v>
      </c>
      <c r="AC887" s="4">
        <v>461</v>
      </c>
      <c r="AD887" s="4">
        <v>28</v>
      </c>
      <c r="AE887" s="4">
        <v>80</v>
      </c>
      <c r="AF887" s="4">
        <v>12</v>
      </c>
      <c r="AG887" s="4">
        <v>222</v>
      </c>
      <c r="AH887" s="4">
        <v>276</v>
      </c>
      <c r="AI887" s="4">
        <v>117</v>
      </c>
      <c r="AJ887" s="4">
        <v>174</v>
      </c>
      <c r="AK887" s="4">
        <v>430</v>
      </c>
      <c r="AL887" s="4">
        <v>181</v>
      </c>
      <c r="AM887" s="4">
        <v>24</v>
      </c>
      <c r="AN887" s="4">
        <v>3</v>
      </c>
      <c r="AO887" s="4">
        <v>374</v>
      </c>
      <c r="AP887" s="4">
        <v>4</v>
      </c>
      <c r="AQ887" s="4">
        <v>331</v>
      </c>
      <c r="AR887" s="4">
        <v>255</v>
      </c>
      <c r="AS887" s="4">
        <v>71</v>
      </c>
      <c r="AT887" s="4">
        <v>522</v>
      </c>
      <c r="AU887" s="4">
        <v>314</v>
      </c>
      <c r="AV887" s="4">
        <v>264</v>
      </c>
      <c r="AW887" s="4">
        <v>281</v>
      </c>
      <c r="AX887" s="4">
        <v>96</v>
      </c>
      <c r="AY887" s="4">
        <v>176</v>
      </c>
    </row>
    <row r="888" spans="1:51">
      <c r="A888" s="3"/>
      <c r="C888" s="11">
        <v>0.39</v>
      </c>
      <c r="D888" s="11">
        <v>0.39</v>
      </c>
      <c r="E888" s="11">
        <v>0.36</v>
      </c>
      <c r="F888" s="11">
        <v>0.44</v>
      </c>
      <c r="G888" s="11">
        <v>0.47</v>
      </c>
      <c r="H888" s="11">
        <v>0.39</v>
      </c>
      <c r="I888" s="11">
        <v>0.4</v>
      </c>
      <c r="J888" s="11">
        <v>0.35</v>
      </c>
      <c r="K888" s="11">
        <v>0.42</v>
      </c>
      <c r="L888" s="11">
        <v>0.39</v>
      </c>
      <c r="M888" s="11">
        <v>0.41</v>
      </c>
      <c r="N888" s="11">
        <v>0.39</v>
      </c>
      <c r="O888" s="11">
        <v>0.43</v>
      </c>
      <c r="P888" s="11">
        <v>0.38</v>
      </c>
      <c r="Q888" s="11">
        <v>0.37</v>
      </c>
      <c r="R888" s="11">
        <v>0.41</v>
      </c>
      <c r="S888" s="11">
        <v>0.4</v>
      </c>
      <c r="T888" s="11">
        <v>0.38</v>
      </c>
      <c r="U888" s="11">
        <v>0.39</v>
      </c>
      <c r="V888" s="11">
        <v>0.47</v>
      </c>
      <c r="W888" s="11">
        <v>0.41</v>
      </c>
      <c r="X888" s="11">
        <v>0.36</v>
      </c>
      <c r="Y888" s="11">
        <v>0.41</v>
      </c>
      <c r="Z888" s="11">
        <v>0.41</v>
      </c>
      <c r="AA888" s="11">
        <v>0.36</v>
      </c>
      <c r="AB888" s="11">
        <v>0.4</v>
      </c>
      <c r="AC888" s="11">
        <v>0.4</v>
      </c>
      <c r="AD888" s="11">
        <v>0.39</v>
      </c>
      <c r="AE888" s="11">
        <v>0.49</v>
      </c>
      <c r="AF888" s="11">
        <v>0.26</v>
      </c>
      <c r="AG888" s="11">
        <v>0.46</v>
      </c>
      <c r="AH888" s="11">
        <v>0.39</v>
      </c>
      <c r="AI888" s="11">
        <v>0.33</v>
      </c>
      <c r="AJ888" s="11">
        <v>0.35</v>
      </c>
      <c r="AK888" s="11">
        <v>0.43</v>
      </c>
      <c r="AL888" s="11">
        <v>0.41</v>
      </c>
      <c r="AM888" s="11">
        <v>0.36</v>
      </c>
      <c r="AN888" s="11">
        <v>0.31</v>
      </c>
      <c r="AO888" s="11">
        <v>0.42</v>
      </c>
      <c r="AP888" s="11">
        <v>0.19</v>
      </c>
      <c r="AQ888" s="11">
        <v>0.42</v>
      </c>
      <c r="AR888" s="11">
        <v>0.39</v>
      </c>
      <c r="AS888" s="11">
        <v>0.57999999999999996</v>
      </c>
      <c r="AT888" s="11">
        <v>0.38</v>
      </c>
      <c r="AU888" s="11">
        <v>0.46</v>
      </c>
      <c r="AV888" s="11">
        <v>0.34</v>
      </c>
      <c r="AW888" s="11">
        <v>0.4</v>
      </c>
      <c r="AX888" s="11">
        <v>0.39</v>
      </c>
      <c r="AY888" s="11">
        <v>0.42</v>
      </c>
    </row>
    <row r="889" spans="1:51">
      <c r="A889" s="3"/>
      <c r="B889" t="s">
        <v>284</v>
      </c>
      <c r="C889" s="4">
        <v>543</v>
      </c>
      <c r="D889" s="4">
        <v>358</v>
      </c>
      <c r="E889" s="4">
        <v>101</v>
      </c>
      <c r="F889" s="4">
        <v>68</v>
      </c>
      <c r="G889" s="4">
        <v>17</v>
      </c>
      <c r="H889" s="4">
        <v>225</v>
      </c>
      <c r="I889" s="4">
        <v>259</v>
      </c>
      <c r="J889" s="4">
        <v>172</v>
      </c>
      <c r="K889" s="4">
        <v>324</v>
      </c>
      <c r="L889" s="4">
        <v>44</v>
      </c>
      <c r="M889" s="4">
        <v>14</v>
      </c>
      <c r="N889" s="4">
        <v>29</v>
      </c>
      <c r="O889" s="4">
        <v>165</v>
      </c>
      <c r="P889" s="4">
        <v>319</v>
      </c>
      <c r="Q889" s="4">
        <v>171</v>
      </c>
      <c r="R889" s="4">
        <v>331</v>
      </c>
      <c r="S889" s="4">
        <v>246</v>
      </c>
      <c r="T889" s="4">
        <v>231</v>
      </c>
      <c r="U889" s="4">
        <v>86</v>
      </c>
      <c r="V889" s="4">
        <v>87</v>
      </c>
      <c r="W889" s="4">
        <v>220</v>
      </c>
      <c r="X889" s="4">
        <v>148</v>
      </c>
      <c r="Y889" s="4">
        <v>110</v>
      </c>
      <c r="Z889" s="4">
        <v>121</v>
      </c>
      <c r="AA889" s="4">
        <v>58</v>
      </c>
      <c r="AB889" s="4">
        <v>107</v>
      </c>
      <c r="AC889" s="4">
        <v>396</v>
      </c>
      <c r="AD889" s="4">
        <v>22</v>
      </c>
      <c r="AE889" s="4">
        <v>60</v>
      </c>
      <c r="AF889" s="4">
        <v>11</v>
      </c>
      <c r="AG889" s="4">
        <v>225</v>
      </c>
      <c r="AH889" s="4">
        <v>228</v>
      </c>
      <c r="AI889" s="4">
        <v>68</v>
      </c>
      <c r="AJ889" s="4">
        <v>164</v>
      </c>
      <c r="AK889" s="4">
        <v>345</v>
      </c>
      <c r="AL889" s="4">
        <v>190</v>
      </c>
      <c r="AM889" s="4">
        <v>26</v>
      </c>
      <c r="AN889" s="4">
        <v>2</v>
      </c>
      <c r="AO889" s="4">
        <v>266</v>
      </c>
      <c r="AP889" s="4">
        <v>4</v>
      </c>
      <c r="AQ889" s="4">
        <v>228</v>
      </c>
      <c r="AR889" s="4">
        <v>260</v>
      </c>
      <c r="AS889" s="4">
        <v>58</v>
      </c>
      <c r="AT889" s="4">
        <v>438</v>
      </c>
      <c r="AU889" s="4">
        <v>291</v>
      </c>
      <c r="AV889" s="4">
        <v>193</v>
      </c>
      <c r="AW889" s="4">
        <v>213</v>
      </c>
      <c r="AX889" s="4">
        <v>79</v>
      </c>
      <c r="AY889" s="4">
        <v>165</v>
      </c>
    </row>
    <row r="890" spans="1:51">
      <c r="A890" s="3"/>
      <c r="C890" s="11">
        <v>0.34</v>
      </c>
      <c r="D890" s="11">
        <v>0.32</v>
      </c>
      <c r="E890" s="11">
        <v>0.36</v>
      </c>
      <c r="F890" s="11">
        <v>0.37</v>
      </c>
      <c r="G890" s="11">
        <v>0.5</v>
      </c>
      <c r="H890" s="11">
        <v>0.36</v>
      </c>
      <c r="I890" s="11">
        <v>0.31</v>
      </c>
      <c r="J890" s="11">
        <v>0.28999999999999998</v>
      </c>
      <c r="K890" s="11">
        <v>0.38</v>
      </c>
      <c r="L890" s="11">
        <v>0.27</v>
      </c>
      <c r="M890" s="11">
        <v>0.38</v>
      </c>
      <c r="N890" s="11">
        <v>0.32</v>
      </c>
      <c r="O890" s="11">
        <v>0.4</v>
      </c>
      <c r="P890" s="11">
        <v>0.3</v>
      </c>
      <c r="Q890" s="11">
        <v>0.3</v>
      </c>
      <c r="R890" s="11">
        <v>0.36</v>
      </c>
      <c r="S890" s="11">
        <v>0.33</v>
      </c>
      <c r="T890" s="11">
        <v>0.33</v>
      </c>
      <c r="U890" s="11">
        <v>0.43</v>
      </c>
      <c r="V890" s="11">
        <v>0.44</v>
      </c>
      <c r="W890" s="11">
        <v>0.39</v>
      </c>
      <c r="X890" s="11">
        <v>0.23</v>
      </c>
      <c r="Y890" s="11">
        <v>0.32</v>
      </c>
      <c r="Z890" s="11">
        <v>0.4</v>
      </c>
      <c r="AA890" s="11">
        <v>0.33</v>
      </c>
      <c r="AB890" s="11">
        <v>0.32</v>
      </c>
      <c r="AC890" s="11">
        <v>0.34</v>
      </c>
      <c r="AD890" s="11">
        <v>0.31</v>
      </c>
      <c r="AE890" s="11">
        <v>0.36</v>
      </c>
      <c r="AF890" s="11">
        <v>0.24</v>
      </c>
      <c r="AG890" s="11">
        <v>0.47</v>
      </c>
      <c r="AH890" s="11">
        <v>0.32</v>
      </c>
      <c r="AI890" s="11">
        <v>0.19</v>
      </c>
      <c r="AJ890" s="11">
        <v>0.33</v>
      </c>
      <c r="AK890" s="11">
        <v>0.34</v>
      </c>
      <c r="AL890" s="11">
        <v>0.43</v>
      </c>
      <c r="AM890" s="11">
        <v>0.39</v>
      </c>
      <c r="AN890" s="11">
        <v>0.2</v>
      </c>
      <c r="AO890" s="11">
        <v>0.3</v>
      </c>
      <c r="AP890" s="11">
        <v>0.19</v>
      </c>
      <c r="AQ890" s="11">
        <v>0.28999999999999998</v>
      </c>
      <c r="AR890" s="11">
        <v>0.39</v>
      </c>
      <c r="AS890" s="11">
        <v>0.48</v>
      </c>
      <c r="AT890" s="11">
        <v>0.32</v>
      </c>
      <c r="AU890" s="11">
        <v>0.42</v>
      </c>
      <c r="AV890" s="11">
        <v>0.25</v>
      </c>
      <c r="AW890" s="11">
        <v>0.3</v>
      </c>
      <c r="AX890" s="11">
        <v>0.32</v>
      </c>
      <c r="AY890" s="11">
        <v>0.39</v>
      </c>
    </row>
    <row r="891" spans="1:51">
      <c r="A891" s="3"/>
      <c r="B891" t="s">
        <v>285</v>
      </c>
      <c r="C891" s="4">
        <v>483</v>
      </c>
      <c r="D891" s="4">
        <v>333</v>
      </c>
      <c r="E891" s="4">
        <v>71</v>
      </c>
      <c r="F891" s="4">
        <v>69</v>
      </c>
      <c r="G891" s="4">
        <v>11</v>
      </c>
      <c r="H891" s="4">
        <v>190</v>
      </c>
      <c r="I891" s="4">
        <v>237</v>
      </c>
      <c r="J891" s="4">
        <v>145</v>
      </c>
      <c r="K891" s="4">
        <v>288</v>
      </c>
      <c r="L891" s="4">
        <v>43</v>
      </c>
      <c r="M891" s="4">
        <v>12</v>
      </c>
      <c r="N891" s="4">
        <v>34</v>
      </c>
      <c r="O891" s="4">
        <v>139</v>
      </c>
      <c r="P891" s="4">
        <v>288</v>
      </c>
      <c r="Q891" s="4">
        <v>170</v>
      </c>
      <c r="R891" s="4">
        <v>271</v>
      </c>
      <c r="S891" s="4">
        <v>225</v>
      </c>
      <c r="T891" s="4">
        <v>197</v>
      </c>
      <c r="U891" s="4">
        <v>71</v>
      </c>
      <c r="V891" s="4">
        <v>77</v>
      </c>
      <c r="W891" s="4">
        <v>178</v>
      </c>
      <c r="X891" s="4">
        <v>156</v>
      </c>
      <c r="Y891" s="4">
        <v>116</v>
      </c>
      <c r="Z891" s="4">
        <v>99</v>
      </c>
      <c r="AA891" s="4">
        <v>45</v>
      </c>
      <c r="AB891" s="4">
        <v>97</v>
      </c>
      <c r="AC891" s="4">
        <v>357</v>
      </c>
      <c r="AD891" s="4">
        <v>19</v>
      </c>
      <c r="AE891" s="4">
        <v>51</v>
      </c>
      <c r="AF891" s="4">
        <v>10</v>
      </c>
      <c r="AG891" s="4">
        <v>186</v>
      </c>
      <c r="AH891" s="4">
        <v>204</v>
      </c>
      <c r="AI891" s="4">
        <v>77</v>
      </c>
      <c r="AJ891" s="4">
        <v>126</v>
      </c>
      <c r="AK891" s="4">
        <v>332</v>
      </c>
      <c r="AL891" s="4">
        <v>156</v>
      </c>
      <c r="AM891" s="4">
        <v>23</v>
      </c>
      <c r="AN891" s="4">
        <v>2</v>
      </c>
      <c r="AO891" s="4">
        <v>258</v>
      </c>
      <c r="AP891" s="4">
        <v>3</v>
      </c>
      <c r="AQ891" s="4">
        <v>227</v>
      </c>
      <c r="AR891" s="4">
        <v>215</v>
      </c>
      <c r="AS891" s="4">
        <v>58</v>
      </c>
      <c r="AT891" s="4">
        <v>393</v>
      </c>
      <c r="AU891" s="4">
        <v>233</v>
      </c>
      <c r="AV891" s="4">
        <v>195</v>
      </c>
      <c r="AW891" s="4">
        <v>220</v>
      </c>
      <c r="AX891" s="4">
        <v>71</v>
      </c>
      <c r="AY891" s="4">
        <v>129</v>
      </c>
    </row>
    <row r="892" spans="1:51">
      <c r="A892" s="3"/>
      <c r="C892" s="11">
        <v>0.3</v>
      </c>
      <c r="D892" s="11">
        <v>0.3</v>
      </c>
      <c r="E892" s="11">
        <v>0.25</v>
      </c>
      <c r="F892" s="11">
        <v>0.38</v>
      </c>
      <c r="G892" s="11">
        <v>0.32</v>
      </c>
      <c r="H892" s="11">
        <v>0.3</v>
      </c>
      <c r="I892" s="11">
        <v>0.28000000000000003</v>
      </c>
      <c r="J892" s="11">
        <v>0.25</v>
      </c>
      <c r="K892" s="11">
        <v>0.34</v>
      </c>
      <c r="L892" s="11">
        <v>0.27</v>
      </c>
      <c r="M892" s="11">
        <v>0.33</v>
      </c>
      <c r="N892" s="11">
        <v>0.37</v>
      </c>
      <c r="O892" s="11">
        <v>0.34</v>
      </c>
      <c r="P892" s="11">
        <v>0.27</v>
      </c>
      <c r="Q892" s="11">
        <v>0.28999999999999998</v>
      </c>
      <c r="R892" s="11">
        <v>0.28999999999999998</v>
      </c>
      <c r="S892" s="11">
        <v>0.3</v>
      </c>
      <c r="T892" s="11">
        <v>0.28000000000000003</v>
      </c>
      <c r="U892" s="11">
        <v>0.36</v>
      </c>
      <c r="V892" s="11">
        <v>0.39</v>
      </c>
      <c r="W892" s="11">
        <v>0.32</v>
      </c>
      <c r="X892" s="11">
        <v>0.24</v>
      </c>
      <c r="Y892" s="11">
        <v>0.33</v>
      </c>
      <c r="Z892" s="11">
        <v>0.33</v>
      </c>
      <c r="AA892" s="11">
        <v>0.25</v>
      </c>
      <c r="AB892" s="11">
        <v>0.28999999999999998</v>
      </c>
      <c r="AC892" s="11">
        <v>0.31</v>
      </c>
      <c r="AD892" s="11">
        <v>0.27</v>
      </c>
      <c r="AE892" s="11">
        <v>0.31</v>
      </c>
      <c r="AF892" s="11">
        <v>0.2</v>
      </c>
      <c r="AG892" s="11">
        <v>0.39</v>
      </c>
      <c r="AH892" s="11">
        <v>0.28999999999999998</v>
      </c>
      <c r="AI892" s="11">
        <v>0.22</v>
      </c>
      <c r="AJ892" s="11">
        <v>0.25</v>
      </c>
      <c r="AK892" s="11">
        <v>0.33</v>
      </c>
      <c r="AL892" s="11">
        <v>0.35</v>
      </c>
      <c r="AM892" s="11">
        <v>0.34</v>
      </c>
      <c r="AN892" s="11">
        <v>0.2</v>
      </c>
      <c r="AO892" s="11">
        <v>0.28999999999999998</v>
      </c>
      <c r="AP892" s="11">
        <v>0.14000000000000001</v>
      </c>
      <c r="AQ892" s="11">
        <v>0.28999999999999998</v>
      </c>
      <c r="AR892" s="11">
        <v>0.32</v>
      </c>
      <c r="AS892" s="11">
        <v>0.48</v>
      </c>
      <c r="AT892" s="11">
        <v>0.28999999999999998</v>
      </c>
      <c r="AU892" s="11">
        <v>0.34</v>
      </c>
      <c r="AV892" s="11">
        <v>0.25</v>
      </c>
      <c r="AW892" s="11">
        <v>0.31</v>
      </c>
      <c r="AX892" s="11">
        <v>0.28999999999999998</v>
      </c>
      <c r="AY892" s="11">
        <v>0.31</v>
      </c>
    </row>
    <row r="893" spans="1:51">
      <c r="A893" s="3"/>
      <c r="B893" t="s">
        <v>286</v>
      </c>
      <c r="C893" s="4">
        <v>478</v>
      </c>
      <c r="D893" s="4">
        <v>330</v>
      </c>
      <c r="E893" s="4">
        <v>96</v>
      </c>
      <c r="F893" s="4">
        <v>42</v>
      </c>
      <c r="G893" s="4">
        <v>11</v>
      </c>
      <c r="H893" s="4">
        <v>218</v>
      </c>
      <c r="I893" s="4">
        <v>217</v>
      </c>
      <c r="J893" s="4">
        <v>169</v>
      </c>
      <c r="K893" s="4">
        <v>278</v>
      </c>
      <c r="L893" s="4">
        <v>39</v>
      </c>
      <c r="M893" s="4">
        <v>16</v>
      </c>
      <c r="N893" s="4">
        <v>31</v>
      </c>
      <c r="O893" s="4">
        <v>131</v>
      </c>
      <c r="P893" s="4">
        <v>305</v>
      </c>
      <c r="Q893" s="4">
        <v>173</v>
      </c>
      <c r="R893" s="4">
        <v>279</v>
      </c>
      <c r="S893" s="4">
        <v>215</v>
      </c>
      <c r="T893" s="4">
        <v>213</v>
      </c>
      <c r="U893" s="4">
        <v>57</v>
      </c>
      <c r="V893" s="4">
        <v>65</v>
      </c>
      <c r="W893" s="4">
        <v>185</v>
      </c>
      <c r="X893" s="4">
        <v>170</v>
      </c>
      <c r="Y893" s="4">
        <v>99</v>
      </c>
      <c r="Z893" s="4">
        <v>98</v>
      </c>
      <c r="AA893" s="4">
        <v>63</v>
      </c>
      <c r="AB893" s="4">
        <v>99</v>
      </c>
      <c r="AC893" s="4">
        <v>358</v>
      </c>
      <c r="AD893" s="4">
        <v>14</v>
      </c>
      <c r="AE893" s="4">
        <v>46</v>
      </c>
      <c r="AF893" s="4">
        <v>8</v>
      </c>
      <c r="AG893" s="4">
        <v>161</v>
      </c>
      <c r="AH893" s="4">
        <v>208</v>
      </c>
      <c r="AI893" s="4">
        <v>89</v>
      </c>
      <c r="AJ893" s="4">
        <v>157</v>
      </c>
      <c r="AK893" s="4">
        <v>286</v>
      </c>
      <c r="AL893" s="4">
        <v>156</v>
      </c>
      <c r="AM893" s="4">
        <v>17</v>
      </c>
      <c r="AN893" s="4">
        <v>4</v>
      </c>
      <c r="AO893" s="4">
        <v>238</v>
      </c>
      <c r="AP893" s="4">
        <v>6</v>
      </c>
      <c r="AQ893" s="4">
        <v>206</v>
      </c>
      <c r="AR893" s="4">
        <v>215</v>
      </c>
      <c r="AS893" s="4">
        <v>49</v>
      </c>
      <c r="AT893" s="4">
        <v>385</v>
      </c>
      <c r="AU893" s="4">
        <v>261</v>
      </c>
      <c r="AV893" s="4">
        <v>174</v>
      </c>
      <c r="AW893" s="4">
        <v>219</v>
      </c>
      <c r="AX893" s="4">
        <v>66</v>
      </c>
      <c r="AY893" s="4">
        <v>134</v>
      </c>
    </row>
    <row r="894" spans="1:51">
      <c r="A894" s="3"/>
      <c r="C894" s="11">
        <v>0.3</v>
      </c>
      <c r="D894" s="11">
        <v>0.3</v>
      </c>
      <c r="E894" s="11">
        <v>0.34</v>
      </c>
      <c r="F894" s="11">
        <v>0.23</v>
      </c>
      <c r="G894" s="11">
        <v>0.32</v>
      </c>
      <c r="H894" s="11">
        <v>0.35</v>
      </c>
      <c r="I894" s="11">
        <v>0.26</v>
      </c>
      <c r="J894" s="11">
        <v>0.28999999999999998</v>
      </c>
      <c r="K894" s="11">
        <v>0.32</v>
      </c>
      <c r="L894" s="11">
        <v>0.24</v>
      </c>
      <c r="M894" s="11">
        <v>0.46</v>
      </c>
      <c r="N894" s="11">
        <v>0.33</v>
      </c>
      <c r="O894" s="11">
        <v>0.32</v>
      </c>
      <c r="P894" s="11">
        <v>0.28999999999999998</v>
      </c>
      <c r="Q894" s="11">
        <v>0.3</v>
      </c>
      <c r="R894" s="11">
        <v>0.3</v>
      </c>
      <c r="S894" s="11">
        <v>0.28999999999999998</v>
      </c>
      <c r="T894" s="11">
        <v>0.3</v>
      </c>
      <c r="U894" s="11">
        <v>0.28999999999999998</v>
      </c>
      <c r="V894" s="11">
        <v>0.33</v>
      </c>
      <c r="W894" s="11">
        <v>0.33</v>
      </c>
      <c r="X894" s="11">
        <v>0.26</v>
      </c>
      <c r="Y894" s="11">
        <v>0.28999999999999998</v>
      </c>
      <c r="Z894" s="11">
        <v>0.32</v>
      </c>
      <c r="AA894" s="11">
        <v>0.36</v>
      </c>
      <c r="AB894" s="11">
        <v>0.28999999999999998</v>
      </c>
      <c r="AC894" s="11">
        <v>0.31</v>
      </c>
      <c r="AD894" s="11">
        <v>0.19</v>
      </c>
      <c r="AE894" s="11">
        <v>0.28000000000000003</v>
      </c>
      <c r="AF894" s="11">
        <v>0.18</v>
      </c>
      <c r="AG894" s="11">
        <v>0.34</v>
      </c>
      <c r="AH894" s="11">
        <v>0.28999999999999998</v>
      </c>
      <c r="AI894" s="11">
        <v>0.25</v>
      </c>
      <c r="AJ894" s="11">
        <v>0.32</v>
      </c>
      <c r="AK894" s="11">
        <v>0.28000000000000003</v>
      </c>
      <c r="AL894" s="11">
        <v>0.35</v>
      </c>
      <c r="AM894" s="11">
        <v>0.25</v>
      </c>
      <c r="AN894" s="11">
        <v>0.39</v>
      </c>
      <c r="AO894" s="11">
        <v>0.26</v>
      </c>
      <c r="AP894" s="11">
        <v>0.28000000000000003</v>
      </c>
      <c r="AQ894" s="11">
        <v>0.26</v>
      </c>
      <c r="AR894" s="11">
        <v>0.32</v>
      </c>
      <c r="AS894" s="11">
        <v>0.41</v>
      </c>
      <c r="AT894" s="11">
        <v>0.28000000000000003</v>
      </c>
      <c r="AU894" s="11">
        <v>0.38</v>
      </c>
      <c r="AV894" s="11">
        <v>0.22</v>
      </c>
      <c r="AW894" s="11">
        <v>0.31</v>
      </c>
      <c r="AX894" s="11">
        <v>0.27</v>
      </c>
      <c r="AY894" s="11">
        <v>0.32</v>
      </c>
    </row>
    <row r="895" spans="1:51">
      <c r="A895" s="3"/>
      <c r="B895" t="s">
        <v>287</v>
      </c>
      <c r="C895" s="4">
        <v>194</v>
      </c>
      <c r="D895" s="4">
        <v>128</v>
      </c>
      <c r="E895" s="4">
        <v>43</v>
      </c>
      <c r="F895" s="4">
        <v>21</v>
      </c>
      <c r="G895" s="4">
        <v>3</v>
      </c>
      <c r="H895" s="4">
        <v>67</v>
      </c>
      <c r="I895" s="4">
        <v>113</v>
      </c>
      <c r="J895" s="4">
        <v>79</v>
      </c>
      <c r="K895" s="4">
        <v>95</v>
      </c>
      <c r="L895" s="4">
        <v>16</v>
      </c>
      <c r="M895" s="4">
        <v>2</v>
      </c>
      <c r="N895" s="4">
        <v>4</v>
      </c>
      <c r="O895" s="4">
        <v>37</v>
      </c>
      <c r="P895" s="4">
        <v>143</v>
      </c>
      <c r="Q895" s="4">
        <v>65</v>
      </c>
      <c r="R895" s="4">
        <v>120</v>
      </c>
      <c r="S895" s="4">
        <v>90</v>
      </c>
      <c r="T895" s="4">
        <v>89</v>
      </c>
      <c r="U895" s="4">
        <v>20</v>
      </c>
      <c r="V895" s="4">
        <v>20</v>
      </c>
      <c r="W895" s="4">
        <v>52</v>
      </c>
      <c r="X895" s="4">
        <v>101</v>
      </c>
      <c r="Y895" s="4">
        <v>38</v>
      </c>
      <c r="Z895" s="4">
        <v>38</v>
      </c>
      <c r="AA895" s="4">
        <v>18</v>
      </c>
      <c r="AB895" s="4">
        <v>35</v>
      </c>
      <c r="AC895" s="4">
        <v>128</v>
      </c>
      <c r="AD895" s="4">
        <v>14</v>
      </c>
      <c r="AE895" s="4">
        <v>15</v>
      </c>
      <c r="AF895" s="4">
        <v>6</v>
      </c>
      <c r="AG895" s="4">
        <v>40</v>
      </c>
      <c r="AH895" s="4">
        <v>81</v>
      </c>
      <c r="AI895" s="4">
        <v>56</v>
      </c>
      <c r="AJ895" s="4">
        <v>78</v>
      </c>
      <c r="AK895" s="4">
        <v>95</v>
      </c>
      <c r="AL895" s="4">
        <v>49</v>
      </c>
      <c r="AM895" s="4">
        <v>9</v>
      </c>
      <c r="AN895" s="4">
        <v>1</v>
      </c>
      <c r="AO895" s="4">
        <v>97</v>
      </c>
      <c r="AP895" s="4">
        <v>1</v>
      </c>
      <c r="AQ895" s="4">
        <v>83</v>
      </c>
      <c r="AR895" s="4">
        <v>74</v>
      </c>
      <c r="AS895" s="4">
        <v>9</v>
      </c>
      <c r="AT895" s="4">
        <v>157</v>
      </c>
      <c r="AU895" s="4">
        <v>68</v>
      </c>
      <c r="AV895" s="4">
        <v>111</v>
      </c>
      <c r="AW895" s="4">
        <v>68</v>
      </c>
      <c r="AX895" s="4">
        <v>32</v>
      </c>
      <c r="AY895" s="4">
        <v>43</v>
      </c>
    </row>
    <row r="896" spans="1:51">
      <c r="A896" s="3"/>
      <c r="C896" s="11">
        <v>0.12</v>
      </c>
      <c r="D896" s="11">
        <v>0.11</v>
      </c>
      <c r="E896" s="11">
        <v>0.15</v>
      </c>
      <c r="F896" s="11">
        <v>0.11</v>
      </c>
      <c r="G896" s="11">
        <v>0.09</v>
      </c>
      <c r="H896" s="11">
        <v>0.11</v>
      </c>
      <c r="I896" s="11">
        <v>0.14000000000000001</v>
      </c>
      <c r="J896" s="11">
        <v>0.13</v>
      </c>
      <c r="K896" s="11">
        <v>0.11</v>
      </c>
      <c r="L896" s="11">
        <v>0.1</v>
      </c>
      <c r="M896" s="11">
        <v>0.05</v>
      </c>
      <c r="N896" s="11">
        <v>0.04</v>
      </c>
      <c r="O896" s="11">
        <v>0.09</v>
      </c>
      <c r="P896" s="11">
        <v>0.14000000000000001</v>
      </c>
      <c r="Q896" s="11">
        <v>0.11</v>
      </c>
      <c r="R896" s="11">
        <v>0.13</v>
      </c>
      <c r="S896" s="11">
        <v>0.12</v>
      </c>
      <c r="T896" s="11">
        <v>0.13</v>
      </c>
      <c r="U896" s="11">
        <v>0.1</v>
      </c>
      <c r="V896" s="11">
        <v>0.1</v>
      </c>
      <c r="W896" s="11">
        <v>0.09</v>
      </c>
      <c r="X896" s="11">
        <v>0.15</v>
      </c>
      <c r="Y896" s="11">
        <v>0.11</v>
      </c>
      <c r="Z896" s="11">
        <v>0.13</v>
      </c>
      <c r="AA896" s="11">
        <v>0.1</v>
      </c>
      <c r="AB896" s="11">
        <v>0.1</v>
      </c>
      <c r="AC896" s="11">
        <v>0.11</v>
      </c>
      <c r="AD896" s="11">
        <v>0.2</v>
      </c>
      <c r="AE896" s="11">
        <v>0.09</v>
      </c>
      <c r="AF896" s="11">
        <v>0.12</v>
      </c>
      <c r="AG896" s="11">
        <v>0.08</v>
      </c>
      <c r="AH896" s="11">
        <v>0.12</v>
      </c>
      <c r="AI896" s="11">
        <v>0.16</v>
      </c>
      <c r="AJ896" s="11">
        <v>0.16</v>
      </c>
      <c r="AK896" s="11">
        <v>0.09</v>
      </c>
      <c r="AL896" s="11">
        <v>0.11</v>
      </c>
      <c r="AM896" s="11">
        <v>0.14000000000000001</v>
      </c>
      <c r="AN896" s="11">
        <v>0.1</v>
      </c>
      <c r="AO896" s="11">
        <v>0.11</v>
      </c>
      <c r="AP896" s="11">
        <v>0.05</v>
      </c>
      <c r="AQ896" s="11">
        <v>0.11</v>
      </c>
      <c r="AR896" s="11">
        <v>0.11</v>
      </c>
      <c r="AS896" s="11">
        <v>7.0000000000000007E-2</v>
      </c>
      <c r="AT896" s="11">
        <v>0.12</v>
      </c>
      <c r="AU896" s="11">
        <v>0.1</v>
      </c>
      <c r="AV896" s="11">
        <v>0.14000000000000001</v>
      </c>
      <c r="AW896" s="11">
        <v>0.1</v>
      </c>
      <c r="AX896" s="11">
        <v>0.13</v>
      </c>
      <c r="AY896" s="11">
        <v>0.1</v>
      </c>
    </row>
    <row r="897" spans="1:51">
      <c r="A897" s="3"/>
      <c r="B897" t="s">
        <v>79</v>
      </c>
      <c r="C897" s="4">
        <v>168</v>
      </c>
      <c r="D897" s="4">
        <v>142</v>
      </c>
      <c r="E897" s="4">
        <v>17</v>
      </c>
      <c r="F897" s="4">
        <v>8</v>
      </c>
      <c r="G897" s="4">
        <v>1</v>
      </c>
      <c r="H897" s="4">
        <v>71</v>
      </c>
      <c r="I897" s="4">
        <v>90</v>
      </c>
      <c r="J897" s="4">
        <v>70</v>
      </c>
      <c r="K897" s="4">
        <v>81</v>
      </c>
      <c r="L897" s="4">
        <v>26</v>
      </c>
      <c r="M897" s="4">
        <v>1</v>
      </c>
      <c r="N897" s="4">
        <v>23</v>
      </c>
      <c r="O897" s="4">
        <v>41</v>
      </c>
      <c r="P897" s="4">
        <v>120</v>
      </c>
      <c r="Q897" s="4">
        <v>82</v>
      </c>
      <c r="R897" s="4">
        <v>84</v>
      </c>
      <c r="S897" s="4">
        <v>89</v>
      </c>
      <c r="T897" s="4">
        <v>71</v>
      </c>
      <c r="U897" s="4">
        <v>6</v>
      </c>
      <c r="V897" s="4">
        <v>15</v>
      </c>
      <c r="W897" s="4">
        <v>57</v>
      </c>
      <c r="X897" s="4">
        <v>91</v>
      </c>
      <c r="Y897" s="4">
        <v>35</v>
      </c>
      <c r="Z897" s="4">
        <v>21</v>
      </c>
      <c r="AA897" s="4">
        <v>13</v>
      </c>
      <c r="AB897" s="4">
        <v>46</v>
      </c>
      <c r="AC897" s="4">
        <v>115</v>
      </c>
      <c r="AD897" s="4">
        <v>10</v>
      </c>
      <c r="AE897" s="4">
        <v>18</v>
      </c>
      <c r="AF897" s="4">
        <v>8</v>
      </c>
      <c r="AG897" s="4">
        <v>30</v>
      </c>
      <c r="AH897" s="4">
        <v>80</v>
      </c>
      <c r="AI897" s="4">
        <v>47</v>
      </c>
      <c r="AJ897" s="4">
        <v>61</v>
      </c>
      <c r="AK897" s="4">
        <v>94</v>
      </c>
      <c r="AL897" s="4">
        <v>28</v>
      </c>
      <c r="AM897" s="4">
        <v>6</v>
      </c>
      <c r="AN897" s="4">
        <v>1</v>
      </c>
      <c r="AO897" s="4">
        <v>109</v>
      </c>
      <c r="AP897" s="4">
        <v>4</v>
      </c>
      <c r="AQ897" s="4">
        <v>98</v>
      </c>
      <c r="AR897" s="4">
        <v>50</v>
      </c>
      <c r="AS897" s="4">
        <v>8</v>
      </c>
      <c r="AT897" s="4">
        <v>146</v>
      </c>
      <c r="AU897" s="4">
        <v>63</v>
      </c>
      <c r="AV897" s="4">
        <v>98</v>
      </c>
      <c r="AW897" s="4">
        <v>95</v>
      </c>
      <c r="AX897" s="4">
        <v>19</v>
      </c>
      <c r="AY897" s="4">
        <v>25</v>
      </c>
    </row>
    <row r="898" spans="1:51">
      <c r="A898" s="3"/>
      <c r="C898" s="11">
        <v>0.1</v>
      </c>
      <c r="D898" s="11">
        <v>0.13</v>
      </c>
      <c r="E898" s="11">
        <v>0.06</v>
      </c>
      <c r="F898" s="11">
        <v>0.05</v>
      </c>
      <c r="G898" s="11">
        <v>0.03</v>
      </c>
      <c r="H898" s="11">
        <v>0.11</v>
      </c>
      <c r="I898" s="11">
        <v>0.11</v>
      </c>
      <c r="J898" s="11">
        <v>0.12</v>
      </c>
      <c r="K898" s="11">
        <v>0.09</v>
      </c>
      <c r="L898" s="11">
        <v>0.16</v>
      </c>
      <c r="M898" s="11">
        <v>0.02</v>
      </c>
      <c r="N898" s="11">
        <v>0.25</v>
      </c>
      <c r="O898" s="11">
        <v>0.1</v>
      </c>
      <c r="P898" s="11">
        <v>0.11</v>
      </c>
      <c r="Q898" s="11">
        <v>0.14000000000000001</v>
      </c>
      <c r="R898" s="11">
        <v>0.09</v>
      </c>
      <c r="S898" s="11">
        <v>0.12</v>
      </c>
      <c r="T898" s="11">
        <v>0.1</v>
      </c>
      <c r="U898" s="11">
        <v>0.03</v>
      </c>
      <c r="V898" s="11">
        <v>7.0000000000000007E-2</v>
      </c>
      <c r="W898" s="11">
        <v>0.1</v>
      </c>
      <c r="X898" s="11">
        <v>0.14000000000000001</v>
      </c>
      <c r="Y898" s="11">
        <v>0.1</v>
      </c>
      <c r="Z898" s="11">
        <v>7.0000000000000007E-2</v>
      </c>
      <c r="AA898" s="11">
        <v>7.0000000000000007E-2</v>
      </c>
      <c r="AB898" s="11">
        <v>0.14000000000000001</v>
      </c>
      <c r="AC898" s="11">
        <v>0.1</v>
      </c>
      <c r="AD898" s="11">
        <v>0.15</v>
      </c>
      <c r="AE898" s="11">
        <v>0.11</v>
      </c>
      <c r="AF898" s="11">
        <v>0.17</v>
      </c>
      <c r="AG898" s="11">
        <v>0.06</v>
      </c>
      <c r="AH898" s="11">
        <v>0.11</v>
      </c>
      <c r="AI898" s="11">
        <v>0.14000000000000001</v>
      </c>
      <c r="AJ898" s="11">
        <v>0.12</v>
      </c>
      <c r="AK898" s="11">
        <v>0.09</v>
      </c>
      <c r="AL898" s="11">
        <v>0.06</v>
      </c>
      <c r="AM898" s="11">
        <v>0.09</v>
      </c>
      <c r="AN898" s="11">
        <v>0.1</v>
      </c>
      <c r="AO898" s="11">
        <v>0.12</v>
      </c>
      <c r="AP898" s="11">
        <v>0.19</v>
      </c>
      <c r="AQ898" s="11">
        <v>0.13</v>
      </c>
      <c r="AR898" s="11">
        <v>7.0000000000000007E-2</v>
      </c>
      <c r="AS898" s="11">
        <v>7.0000000000000007E-2</v>
      </c>
      <c r="AT898" s="11">
        <v>0.11</v>
      </c>
      <c r="AU898" s="11">
        <v>0.09</v>
      </c>
      <c r="AV898" s="11">
        <v>0.13</v>
      </c>
      <c r="AW898" s="11">
        <v>0.13</v>
      </c>
      <c r="AX898" s="11">
        <v>0.08</v>
      </c>
      <c r="AY898" s="11">
        <v>0.06</v>
      </c>
    </row>
    <row r="899" spans="1:51">
      <c r="A899" s="3"/>
      <c r="B899" t="s">
        <v>131</v>
      </c>
      <c r="C899" s="4">
        <v>165</v>
      </c>
      <c r="D899" s="4">
        <v>109</v>
      </c>
      <c r="E899" s="4">
        <v>24</v>
      </c>
      <c r="F899" s="4">
        <v>27</v>
      </c>
      <c r="G899" s="4">
        <v>5</v>
      </c>
      <c r="H899" s="4">
        <v>56</v>
      </c>
      <c r="I899" s="4">
        <v>88</v>
      </c>
      <c r="J899" s="4">
        <v>57</v>
      </c>
      <c r="K899" s="4">
        <v>72</v>
      </c>
      <c r="L899" s="4">
        <v>22</v>
      </c>
      <c r="M899" s="4">
        <v>3</v>
      </c>
      <c r="N899" s="4">
        <v>10</v>
      </c>
      <c r="O899" s="4">
        <v>29</v>
      </c>
      <c r="P899" s="4">
        <v>114</v>
      </c>
      <c r="Q899" s="4">
        <v>59</v>
      </c>
      <c r="R899" s="4">
        <v>86</v>
      </c>
      <c r="S899" s="4">
        <v>76</v>
      </c>
      <c r="T899" s="4">
        <v>66</v>
      </c>
      <c r="U899" s="4">
        <v>26</v>
      </c>
      <c r="V899" s="4">
        <v>14</v>
      </c>
      <c r="W899" s="4">
        <v>56</v>
      </c>
      <c r="X899" s="4">
        <v>69</v>
      </c>
      <c r="Y899" s="4">
        <v>32</v>
      </c>
      <c r="Z899" s="4">
        <v>29</v>
      </c>
      <c r="AA899" s="4">
        <v>17</v>
      </c>
      <c r="AB899" s="4">
        <v>36</v>
      </c>
      <c r="AC899" s="4">
        <v>114</v>
      </c>
      <c r="AD899" s="4">
        <v>10</v>
      </c>
      <c r="AE899" s="4">
        <v>14</v>
      </c>
      <c r="AF899" s="4">
        <v>10</v>
      </c>
      <c r="AG899" s="4">
        <v>48</v>
      </c>
      <c r="AH899" s="4">
        <v>73</v>
      </c>
      <c r="AI899" s="4">
        <v>34</v>
      </c>
      <c r="AJ899" s="4">
        <v>32</v>
      </c>
      <c r="AK899" s="4">
        <v>123</v>
      </c>
      <c r="AL899" s="4">
        <v>38</v>
      </c>
      <c r="AM899" s="4">
        <v>5</v>
      </c>
      <c r="AN899" s="4" t="s">
        <v>14</v>
      </c>
      <c r="AO899" s="4">
        <v>101</v>
      </c>
      <c r="AP899" s="4">
        <v>6</v>
      </c>
      <c r="AQ899" s="4">
        <v>89</v>
      </c>
      <c r="AR899" s="4">
        <v>62</v>
      </c>
      <c r="AS899" s="4">
        <v>7</v>
      </c>
      <c r="AT899" s="4">
        <v>145</v>
      </c>
      <c r="AU899" s="4">
        <v>48</v>
      </c>
      <c r="AV899" s="4">
        <v>95</v>
      </c>
      <c r="AW899" s="4">
        <v>72</v>
      </c>
      <c r="AX899" s="4">
        <v>25</v>
      </c>
      <c r="AY899" s="4">
        <v>44</v>
      </c>
    </row>
    <row r="900" spans="1:51">
      <c r="A900" s="3"/>
      <c r="C900" s="11">
        <v>0.1</v>
      </c>
      <c r="D900" s="11">
        <v>0.1</v>
      </c>
      <c r="E900" s="11">
        <v>0.09</v>
      </c>
      <c r="F900" s="11">
        <v>0.15</v>
      </c>
      <c r="G900" s="11">
        <v>0.15</v>
      </c>
      <c r="H900" s="11">
        <v>0.09</v>
      </c>
      <c r="I900" s="11">
        <v>0.1</v>
      </c>
      <c r="J900" s="11">
        <v>0.1</v>
      </c>
      <c r="K900" s="11">
        <v>0.08</v>
      </c>
      <c r="L900" s="11">
        <v>0.14000000000000001</v>
      </c>
      <c r="M900" s="11">
        <v>0.08</v>
      </c>
      <c r="N900" s="11">
        <v>0.11</v>
      </c>
      <c r="O900" s="11">
        <v>7.0000000000000007E-2</v>
      </c>
      <c r="P900" s="11">
        <v>0.11</v>
      </c>
      <c r="Q900" s="11">
        <v>0.1</v>
      </c>
      <c r="R900" s="11">
        <v>0.09</v>
      </c>
      <c r="S900" s="11">
        <v>0.1</v>
      </c>
      <c r="T900" s="11">
        <v>0.09</v>
      </c>
      <c r="U900" s="11">
        <v>0.13</v>
      </c>
      <c r="V900" s="11">
        <v>7.0000000000000007E-2</v>
      </c>
      <c r="W900" s="11">
        <v>0.1</v>
      </c>
      <c r="X900" s="11">
        <v>0.11</v>
      </c>
      <c r="Y900" s="11">
        <v>0.09</v>
      </c>
      <c r="Z900" s="11">
        <v>0.09</v>
      </c>
      <c r="AA900" s="11">
        <v>0.1</v>
      </c>
      <c r="AB900" s="11">
        <v>0.11</v>
      </c>
      <c r="AC900" s="11">
        <v>0.1</v>
      </c>
      <c r="AD900" s="11">
        <v>0.14000000000000001</v>
      </c>
      <c r="AE900" s="11">
        <v>0.08</v>
      </c>
      <c r="AF900" s="11">
        <v>0.22</v>
      </c>
      <c r="AG900" s="11">
        <v>0.1</v>
      </c>
      <c r="AH900" s="11">
        <v>0.1</v>
      </c>
      <c r="AI900" s="11">
        <v>0.1</v>
      </c>
      <c r="AJ900" s="11">
        <v>0.06</v>
      </c>
      <c r="AK900" s="11">
        <v>0.12</v>
      </c>
      <c r="AL900" s="11">
        <v>0.09</v>
      </c>
      <c r="AM900" s="11">
        <v>0.08</v>
      </c>
      <c r="AN900" s="4" t="s">
        <v>14</v>
      </c>
      <c r="AO900" s="11">
        <v>0.11</v>
      </c>
      <c r="AP900" s="11">
        <v>0.28999999999999998</v>
      </c>
      <c r="AQ900" s="11">
        <v>0.11</v>
      </c>
      <c r="AR900" s="11">
        <v>0.09</v>
      </c>
      <c r="AS900" s="11">
        <v>0.06</v>
      </c>
      <c r="AT900" s="11">
        <v>0.11</v>
      </c>
      <c r="AU900" s="11">
        <v>7.0000000000000007E-2</v>
      </c>
      <c r="AV900" s="11">
        <v>0.12</v>
      </c>
      <c r="AW900" s="11">
        <v>0.1</v>
      </c>
      <c r="AX900" s="11">
        <v>0.1</v>
      </c>
      <c r="AY900" s="11">
        <v>0.1</v>
      </c>
    </row>
    <row r="901" spans="1:51">
      <c r="A901" s="3"/>
      <c r="B901" t="s">
        <v>288</v>
      </c>
      <c r="C901" s="4">
        <v>150</v>
      </c>
      <c r="D901" s="4">
        <v>93</v>
      </c>
      <c r="E901" s="4">
        <v>26</v>
      </c>
      <c r="F901" s="4">
        <v>25</v>
      </c>
      <c r="G901" s="4">
        <v>6</v>
      </c>
      <c r="H901" s="4">
        <v>62</v>
      </c>
      <c r="I901" s="4">
        <v>67</v>
      </c>
      <c r="J901" s="4">
        <v>55</v>
      </c>
      <c r="K901" s="4">
        <v>73</v>
      </c>
      <c r="L901" s="4">
        <v>14</v>
      </c>
      <c r="M901" s="4">
        <v>7</v>
      </c>
      <c r="N901" s="4">
        <v>10</v>
      </c>
      <c r="O901" s="4">
        <v>34</v>
      </c>
      <c r="P901" s="4">
        <v>95</v>
      </c>
      <c r="Q901" s="4">
        <v>55</v>
      </c>
      <c r="R901" s="4">
        <v>80</v>
      </c>
      <c r="S901" s="4">
        <v>61</v>
      </c>
      <c r="T901" s="4">
        <v>65</v>
      </c>
      <c r="U901" s="4">
        <v>30</v>
      </c>
      <c r="V901" s="4">
        <v>23</v>
      </c>
      <c r="W901" s="4">
        <v>49</v>
      </c>
      <c r="X901" s="4">
        <v>48</v>
      </c>
      <c r="Y901" s="4">
        <v>35</v>
      </c>
      <c r="Z901" s="4">
        <v>27</v>
      </c>
      <c r="AA901" s="4">
        <v>21</v>
      </c>
      <c r="AB901" s="4">
        <v>29</v>
      </c>
      <c r="AC901" s="4">
        <v>112</v>
      </c>
      <c r="AD901" s="4">
        <v>5</v>
      </c>
      <c r="AE901" s="4">
        <v>14</v>
      </c>
      <c r="AF901" s="4">
        <v>5</v>
      </c>
      <c r="AG901" s="4">
        <v>56</v>
      </c>
      <c r="AH901" s="4">
        <v>66</v>
      </c>
      <c r="AI901" s="4">
        <v>22</v>
      </c>
      <c r="AJ901" s="4">
        <v>38</v>
      </c>
      <c r="AK901" s="4">
        <v>105</v>
      </c>
      <c r="AL901" s="4">
        <v>51</v>
      </c>
      <c r="AM901" s="4">
        <v>9</v>
      </c>
      <c r="AN901" s="4" t="s">
        <v>14</v>
      </c>
      <c r="AO901" s="4">
        <v>82</v>
      </c>
      <c r="AP901" s="4" t="s">
        <v>14</v>
      </c>
      <c r="AQ901" s="4">
        <v>67</v>
      </c>
      <c r="AR901" s="4">
        <v>74</v>
      </c>
      <c r="AS901" s="4">
        <v>14</v>
      </c>
      <c r="AT901" s="4">
        <v>126</v>
      </c>
      <c r="AU901" s="4">
        <v>55</v>
      </c>
      <c r="AV901" s="4">
        <v>74</v>
      </c>
      <c r="AW901" s="4">
        <v>57</v>
      </c>
      <c r="AX901" s="4">
        <v>23</v>
      </c>
      <c r="AY901" s="4">
        <v>48</v>
      </c>
    </row>
    <row r="902" spans="1:51">
      <c r="A902" s="3"/>
      <c r="C902" s="11">
        <v>0.09</v>
      </c>
      <c r="D902" s="11">
        <v>0.08</v>
      </c>
      <c r="E902" s="11">
        <v>0.09</v>
      </c>
      <c r="F902" s="11">
        <v>0.14000000000000001</v>
      </c>
      <c r="G902" s="11">
        <v>0.18</v>
      </c>
      <c r="H902" s="11">
        <v>0.1</v>
      </c>
      <c r="I902" s="11">
        <v>0.08</v>
      </c>
      <c r="J902" s="11">
        <v>0.09</v>
      </c>
      <c r="K902" s="11">
        <v>0.08</v>
      </c>
      <c r="L902" s="11">
        <v>0.09</v>
      </c>
      <c r="M902" s="11">
        <v>0.19</v>
      </c>
      <c r="N902" s="11">
        <v>0.11</v>
      </c>
      <c r="O902" s="11">
        <v>0.08</v>
      </c>
      <c r="P902" s="11">
        <v>0.09</v>
      </c>
      <c r="Q902" s="11">
        <v>0.1</v>
      </c>
      <c r="R902" s="11">
        <v>0.09</v>
      </c>
      <c r="S902" s="11">
        <v>0.08</v>
      </c>
      <c r="T902" s="11">
        <v>0.09</v>
      </c>
      <c r="U902" s="11">
        <v>0.15</v>
      </c>
      <c r="V902" s="11">
        <v>0.12</v>
      </c>
      <c r="W902" s="11">
        <v>0.09</v>
      </c>
      <c r="X902" s="11">
        <v>7.0000000000000007E-2</v>
      </c>
      <c r="Y902" s="11">
        <v>0.1</v>
      </c>
      <c r="Z902" s="11">
        <v>0.09</v>
      </c>
      <c r="AA902" s="11">
        <v>0.12</v>
      </c>
      <c r="AB902" s="11">
        <v>0.09</v>
      </c>
      <c r="AC902" s="11">
        <v>0.1</v>
      </c>
      <c r="AD902" s="11">
        <v>0.06</v>
      </c>
      <c r="AE902" s="11">
        <v>0.08</v>
      </c>
      <c r="AF902" s="11">
        <v>0.1</v>
      </c>
      <c r="AG902" s="11">
        <v>0.12</v>
      </c>
      <c r="AH902" s="11">
        <v>0.09</v>
      </c>
      <c r="AI902" s="11">
        <v>0.06</v>
      </c>
      <c r="AJ902" s="11">
        <v>0.08</v>
      </c>
      <c r="AK902" s="11">
        <v>0.1</v>
      </c>
      <c r="AL902" s="11">
        <v>0.11</v>
      </c>
      <c r="AM902" s="11">
        <v>0.14000000000000001</v>
      </c>
      <c r="AN902" s="4" t="s">
        <v>14</v>
      </c>
      <c r="AO902" s="11">
        <v>0.09</v>
      </c>
      <c r="AP902" s="4" t="s">
        <v>14</v>
      </c>
      <c r="AQ902" s="11">
        <v>0.09</v>
      </c>
      <c r="AR902" s="11">
        <v>0.11</v>
      </c>
      <c r="AS902" s="11">
        <v>0.12</v>
      </c>
      <c r="AT902" s="11">
        <v>0.09</v>
      </c>
      <c r="AU902" s="11">
        <v>0.08</v>
      </c>
      <c r="AV902" s="11">
        <v>0.09</v>
      </c>
      <c r="AW902" s="11">
        <v>0.08</v>
      </c>
      <c r="AX902" s="11">
        <v>0.1</v>
      </c>
      <c r="AY902" s="11">
        <v>0.11</v>
      </c>
    </row>
    <row r="903" spans="1:51">
      <c r="A903" s="3"/>
      <c r="B903" t="s">
        <v>289</v>
      </c>
      <c r="C903" s="4">
        <v>103</v>
      </c>
      <c r="D903" s="4">
        <v>76</v>
      </c>
      <c r="E903" s="4">
        <v>9</v>
      </c>
      <c r="F903" s="4">
        <v>16</v>
      </c>
      <c r="G903" s="4">
        <v>2</v>
      </c>
      <c r="H903" s="4">
        <v>40</v>
      </c>
      <c r="I903" s="4">
        <v>49</v>
      </c>
      <c r="J903" s="4">
        <v>39</v>
      </c>
      <c r="K903" s="4">
        <v>51</v>
      </c>
      <c r="L903" s="4">
        <v>5</v>
      </c>
      <c r="M903" s="4">
        <v>2</v>
      </c>
      <c r="N903" s="4">
        <v>3</v>
      </c>
      <c r="O903" s="4">
        <v>29</v>
      </c>
      <c r="P903" s="4">
        <v>60</v>
      </c>
      <c r="Q903" s="4">
        <v>39</v>
      </c>
      <c r="R903" s="4">
        <v>52</v>
      </c>
      <c r="S903" s="4">
        <v>51</v>
      </c>
      <c r="T903" s="4">
        <v>34</v>
      </c>
      <c r="U903" s="4">
        <v>9</v>
      </c>
      <c r="V903" s="4">
        <v>26</v>
      </c>
      <c r="W903" s="4">
        <v>37</v>
      </c>
      <c r="X903" s="4">
        <v>32</v>
      </c>
      <c r="Y903" s="4">
        <v>22</v>
      </c>
      <c r="Z903" s="4">
        <v>19</v>
      </c>
      <c r="AA903" s="4">
        <v>13</v>
      </c>
      <c r="AB903" s="4">
        <v>16</v>
      </c>
      <c r="AC903" s="4">
        <v>70</v>
      </c>
      <c r="AD903" s="4">
        <v>6</v>
      </c>
      <c r="AE903" s="4">
        <v>12</v>
      </c>
      <c r="AF903" s="4">
        <v>4</v>
      </c>
      <c r="AG903" s="4">
        <v>46</v>
      </c>
      <c r="AH903" s="4">
        <v>34</v>
      </c>
      <c r="AI903" s="4">
        <v>20</v>
      </c>
      <c r="AJ903" s="4">
        <v>30</v>
      </c>
      <c r="AK903" s="4">
        <v>68</v>
      </c>
      <c r="AL903" s="4">
        <v>33</v>
      </c>
      <c r="AM903" s="4">
        <v>2</v>
      </c>
      <c r="AN903" s="4" t="s">
        <v>14</v>
      </c>
      <c r="AO903" s="4">
        <v>54</v>
      </c>
      <c r="AP903" s="4">
        <v>2</v>
      </c>
      <c r="AQ903" s="4">
        <v>47</v>
      </c>
      <c r="AR903" s="4">
        <v>44</v>
      </c>
      <c r="AS903" s="4">
        <v>6</v>
      </c>
      <c r="AT903" s="4">
        <v>92</v>
      </c>
      <c r="AU903" s="4">
        <v>39</v>
      </c>
      <c r="AV903" s="4">
        <v>50</v>
      </c>
      <c r="AW903" s="4">
        <v>49</v>
      </c>
      <c r="AX903" s="4">
        <v>16</v>
      </c>
      <c r="AY903" s="4">
        <v>23</v>
      </c>
    </row>
    <row r="904" spans="1:51">
      <c r="A904" s="3"/>
      <c r="C904" s="11">
        <v>0.06</v>
      </c>
      <c r="D904" s="11">
        <v>7.0000000000000007E-2</v>
      </c>
      <c r="E904" s="11">
        <v>0.03</v>
      </c>
      <c r="F904" s="11">
        <v>0.09</v>
      </c>
      <c r="G904" s="11">
        <v>0.06</v>
      </c>
      <c r="H904" s="11">
        <v>0.06</v>
      </c>
      <c r="I904" s="11">
        <v>0.06</v>
      </c>
      <c r="J904" s="11">
        <v>7.0000000000000007E-2</v>
      </c>
      <c r="K904" s="11">
        <v>0.06</v>
      </c>
      <c r="L904" s="11">
        <v>0.03</v>
      </c>
      <c r="M904" s="11">
        <v>0.05</v>
      </c>
      <c r="N904" s="11">
        <v>0.03</v>
      </c>
      <c r="O904" s="11">
        <v>7.0000000000000007E-2</v>
      </c>
      <c r="P904" s="11">
        <v>0.06</v>
      </c>
      <c r="Q904" s="11">
        <v>7.0000000000000007E-2</v>
      </c>
      <c r="R904" s="11">
        <v>0.06</v>
      </c>
      <c r="S904" s="11">
        <v>7.0000000000000007E-2</v>
      </c>
      <c r="T904" s="11">
        <v>0.05</v>
      </c>
      <c r="U904" s="11">
        <v>0.04</v>
      </c>
      <c r="V904" s="11">
        <v>0.13</v>
      </c>
      <c r="W904" s="11">
        <v>7.0000000000000007E-2</v>
      </c>
      <c r="X904" s="11">
        <v>0.05</v>
      </c>
      <c r="Y904" s="11">
        <v>0.06</v>
      </c>
      <c r="Z904" s="11">
        <v>0.06</v>
      </c>
      <c r="AA904" s="11">
        <v>0.08</v>
      </c>
      <c r="AB904" s="11">
        <v>0.05</v>
      </c>
      <c r="AC904" s="11">
        <v>0.06</v>
      </c>
      <c r="AD904" s="11">
        <v>0.08</v>
      </c>
      <c r="AE904" s="11">
        <v>7.0000000000000007E-2</v>
      </c>
      <c r="AF904" s="11">
        <v>0.08</v>
      </c>
      <c r="AG904" s="11">
        <v>0.1</v>
      </c>
      <c r="AH904" s="11">
        <v>0.05</v>
      </c>
      <c r="AI904" s="11">
        <v>0.06</v>
      </c>
      <c r="AJ904" s="11">
        <v>0.06</v>
      </c>
      <c r="AK904" s="11">
        <v>7.0000000000000007E-2</v>
      </c>
      <c r="AL904" s="11">
        <v>7.0000000000000007E-2</v>
      </c>
      <c r="AM904" s="11">
        <v>0.03</v>
      </c>
      <c r="AN904" s="4" t="s">
        <v>14</v>
      </c>
      <c r="AO904" s="11">
        <v>0.06</v>
      </c>
      <c r="AP904" s="11">
        <v>0.1</v>
      </c>
      <c r="AQ904" s="11">
        <v>0.06</v>
      </c>
      <c r="AR904" s="11">
        <v>7.0000000000000007E-2</v>
      </c>
      <c r="AS904" s="11">
        <v>0.05</v>
      </c>
      <c r="AT904" s="11">
        <v>7.0000000000000007E-2</v>
      </c>
      <c r="AU904" s="11">
        <v>0.06</v>
      </c>
      <c r="AV904" s="11">
        <v>0.06</v>
      </c>
      <c r="AW904" s="11">
        <v>7.0000000000000007E-2</v>
      </c>
      <c r="AX904" s="11">
        <v>7.0000000000000007E-2</v>
      </c>
      <c r="AY904" s="11">
        <v>0.05</v>
      </c>
    </row>
    <row r="905" spans="1:51">
      <c r="A905" s="3"/>
      <c r="B905" t="s">
        <v>290</v>
      </c>
      <c r="C905" s="4">
        <v>73</v>
      </c>
      <c r="D905" s="4">
        <v>43</v>
      </c>
      <c r="E905" s="4">
        <v>9</v>
      </c>
      <c r="F905" s="4">
        <v>21</v>
      </c>
      <c r="G905" s="4" t="s">
        <v>14</v>
      </c>
      <c r="H905" s="4">
        <v>25</v>
      </c>
      <c r="I905" s="4">
        <v>32</v>
      </c>
      <c r="J905" s="4">
        <v>24</v>
      </c>
      <c r="K905" s="4">
        <v>39</v>
      </c>
      <c r="L905" s="4">
        <v>2</v>
      </c>
      <c r="M905" s="4">
        <v>3</v>
      </c>
      <c r="N905" s="4">
        <v>2</v>
      </c>
      <c r="O905" s="4">
        <v>19</v>
      </c>
      <c r="P905" s="4">
        <v>38</v>
      </c>
      <c r="Q905" s="4">
        <v>20</v>
      </c>
      <c r="R905" s="4">
        <v>41</v>
      </c>
      <c r="S905" s="4">
        <v>31</v>
      </c>
      <c r="T905" s="4">
        <v>24</v>
      </c>
      <c r="U905" s="4">
        <v>16</v>
      </c>
      <c r="V905" s="4">
        <v>14</v>
      </c>
      <c r="W905" s="4">
        <v>24</v>
      </c>
      <c r="X905" s="4">
        <v>20</v>
      </c>
      <c r="Y905" s="4">
        <v>15</v>
      </c>
      <c r="Z905" s="4">
        <v>13</v>
      </c>
      <c r="AA905" s="4">
        <v>12</v>
      </c>
      <c r="AB905" s="4">
        <v>14</v>
      </c>
      <c r="AC905" s="4">
        <v>54</v>
      </c>
      <c r="AD905" s="4">
        <v>3</v>
      </c>
      <c r="AE905" s="4">
        <v>7</v>
      </c>
      <c r="AF905" s="4" t="s">
        <v>14</v>
      </c>
      <c r="AG905" s="4">
        <v>28</v>
      </c>
      <c r="AH905" s="4">
        <v>30</v>
      </c>
      <c r="AI905" s="4">
        <v>13</v>
      </c>
      <c r="AJ905" s="4">
        <v>27</v>
      </c>
      <c r="AK905" s="4">
        <v>44</v>
      </c>
      <c r="AL905" s="4">
        <v>23</v>
      </c>
      <c r="AM905" s="4">
        <v>9</v>
      </c>
      <c r="AN905" s="4" t="s">
        <v>14</v>
      </c>
      <c r="AO905" s="4">
        <v>31</v>
      </c>
      <c r="AP905" s="4">
        <v>3</v>
      </c>
      <c r="AQ905" s="4">
        <v>28</v>
      </c>
      <c r="AR905" s="4">
        <v>38</v>
      </c>
      <c r="AS905" s="4">
        <v>8</v>
      </c>
      <c r="AT905" s="4">
        <v>57</v>
      </c>
      <c r="AU905" s="4">
        <v>28</v>
      </c>
      <c r="AV905" s="4">
        <v>29</v>
      </c>
      <c r="AW905" s="4">
        <v>28</v>
      </c>
      <c r="AX905" s="4">
        <v>10</v>
      </c>
      <c r="AY905" s="4">
        <v>19</v>
      </c>
    </row>
    <row r="906" spans="1:51">
      <c r="A906" s="3"/>
      <c r="C906" s="11">
        <v>0.05</v>
      </c>
      <c r="D906" s="11">
        <v>0.04</v>
      </c>
      <c r="E906" s="11">
        <v>0.03</v>
      </c>
      <c r="F906" s="11">
        <v>0.11</v>
      </c>
      <c r="G906" s="4" t="s">
        <v>14</v>
      </c>
      <c r="H906" s="11">
        <v>0.04</v>
      </c>
      <c r="I906" s="11">
        <v>0.04</v>
      </c>
      <c r="J906" s="11">
        <v>0.04</v>
      </c>
      <c r="K906" s="11">
        <v>0.04</v>
      </c>
      <c r="L906" s="11">
        <v>0.01</v>
      </c>
      <c r="M906" s="11">
        <v>0.08</v>
      </c>
      <c r="N906" s="11">
        <v>0.02</v>
      </c>
      <c r="O906" s="11">
        <v>0.05</v>
      </c>
      <c r="P906" s="11">
        <v>0.04</v>
      </c>
      <c r="Q906" s="11">
        <v>0.04</v>
      </c>
      <c r="R906" s="11">
        <v>0.04</v>
      </c>
      <c r="S906" s="11">
        <v>0.04</v>
      </c>
      <c r="T906" s="11">
        <v>0.03</v>
      </c>
      <c r="U906" s="11">
        <v>0.08</v>
      </c>
      <c r="V906" s="11">
        <v>7.0000000000000007E-2</v>
      </c>
      <c r="W906" s="11">
        <v>0.04</v>
      </c>
      <c r="X906" s="11">
        <v>0.03</v>
      </c>
      <c r="Y906" s="11">
        <v>0.04</v>
      </c>
      <c r="Z906" s="11">
        <v>0.04</v>
      </c>
      <c r="AA906" s="11">
        <v>7.0000000000000007E-2</v>
      </c>
      <c r="AB906" s="11">
        <v>0.04</v>
      </c>
      <c r="AC906" s="11">
        <v>0.05</v>
      </c>
      <c r="AD906" s="11">
        <v>0.04</v>
      </c>
      <c r="AE906" s="11">
        <v>0.05</v>
      </c>
      <c r="AF906" s="4" t="s">
        <v>14</v>
      </c>
      <c r="AG906" s="11">
        <v>0.06</v>
      </c>
      <c r="AH906" s="11">
        <v>0.04</v>
      </c>
      <c r="AI906" s="11">
        <v>0.04</v>
      </c>
      <c r="AJ906" s="11">
        <v>0.06</v>
      </c>
      <c r="AK906" s="11">
        <v>0.04</v>
      </c>
      <c r="AL906" s="11">
        <v>0.05</v>
      </c>
      <c r="AM906" s="11">
        <v>0.13</v>
      </c>
      <c r="AN906" s="4" t="s">
        <v>14</v>
      </c>
      <c r="AO906" s="11">
        <v>0.03</v>
      </c>
      <c r="AP906" s="11">
        <v>0.15</v>
      </c>
      <c r="AQ906" s="11">
        <v>0.04</v>
      </c>
      <c r="AR906" s="11">
        <v>0.06</v>
      </c>
      <c r="AS906" s="11">
        <v>7.0000000000000007E-2</v>
      </c>
      <c r="AT906" s="11">
        <v>0.04</v>
      </c>
      <c r="AU906" s="11">
        <v>0.04</v>
      </c>
      <c r="AV906" s="11">
        <v>0.04</v>
      </c>
      <c r="AW906" s="11">
        <v>0.04</v>
      </c>
      <c r="AX906" s="11">
        <v>0.04</v>
      </c>
      <c r="AY906" s="11">
        <v>0.04</v>
      </c>
    </row>
    <row r="907" spans="1:51">
      <c r="A907" s="3"/>
      <c r="B907" t="s">
        <v>291</v>
      </c>
      <c r="C907" s="4">
        <v>57</v>
      </c>
      <c r="D907" s="4">
        <v>42</v>
      </c>
      <c r="E907" s="4">
        <v>6</v>
      </c>
      <c r="F907" s="4">
        <v>8</v>
      </c>
      <c r="G907" s="4">
        <v>1</v>
      </c>
      <c r="H907" s="4">
        <v>22</v>
      </c>
      <c r="I907" s="4">
        <v>26</v>
      </c>
      <c r="J907" s="4">
        <v>22</v>
      </c>
      <c r="K907" s="4">
        <v>29</v>
      </c>
      <c r="L907" s="4">
        <v>4</v>
      </c>
      <c r="M907" s="4">
        <v>1</v>
      </c>
      <c r="N907" s="4">
        <v>4</v>
      </c>
      <c r="O907" s="4">
        <v>18</v>
      </c>
      <c r="P907" s="4">
        <v>30</v>
      </c>
      <c r="Q907" s="4">
        <v>20</v>
      </c>
      <c r="R907" s="4">
        <v>33</v>
      </c>
      <c r="S907" s="4">
        <v>27</v>
      </c>
      <c r="T907" s="4">
        <v>21</v>
      </c>
      <c r="U907" s="4">
        <v>8</v>
      </c>
      <c r="V907" s="4">
        <v>9</v>
      </c>
      <c r="W907" s="4">
        <v>24</v>
      </c>
      <c r="X907" s="4">
        <v>16</v>
      </c>
      <c r="Y907" s="4">
        <v>15</v>
      </c>
      <c r="Z907" s="4">
        <v>14</v>
      </c>
      <c r="AA907" s="4">
        <v>5</v>
      </c>
      <c r="AB907" s="4">
        <v>12</v>
      </c>
      <c r="AC907" s="4">
        <v>46</v>
      </c>
      <c r="AD907" s="4" t="s">
        <v>14</v>
      </c>
      <c r="AE907" s="4">
        <v>5</v>
      </c>
      <c r="AF907" s="4">
        <v>1</v>
      </c>
      <c r="AG907" s="4">
        <v>25</v>
      </c>
      <c r="AH907" s="4">
        <v>21</v>
      </c>
      <c r="AI907" s="4">
        <v>8</v>
      </c>
      <c r="AJ907" s="4">
        <v>15</v>
      </c>
      <c r="AK907" s="4">
        <v>38</v>
      </c>
      <c r="AL907" s="4">
        <v>18</v>
      </c>
      <c r="AM907" s="4">
        <v>4</v>
      </c>
      <c r="AN907" s="4" t="s">
        <v>14</v>
      </c>
      <c r="AO907" s="4">
        <v>28</v>
      </c>
      <c r="AP907" s="4">
        <v>1</v>
      </c>
      <c r="AQ907" s="4">
        <v>23</v>
      </c>
      <c r="AR907" s="4">
        <v>27</v>
      </c>
      <c r="AS907" s="4">
        <v>7</v>
      </c>
      <c r="AT907" s="4">
        <v>45</v>
      </c>
      <c r="AU907" s="4">
        <v>24</v>
      </c>
      <c r="AV907" s="4">
        <v>25</v>
      </c>
      <c r="AW907" s="4">
        <v>19</v>
      </c>
      <c r="AX907" s="4">
        <v>11</v>
      </c>
      <c r="AY907" s="4">
        <v>20</v>
      </c>
    </row>
    <row r="908" spans="1:51">
      <c r="A908" s="3"/>
      <c r="C908" s="11">
        <v>0.04</v>
      </c>
      <c r="D908" s="11">
        <v>0.04</v>
      </c>
      <c r="E908" s="11">
        <v>0.02</v>
      </c>
      <c r="F908" s="11">
        <v>0.05</v>
      </c>
      <c r="G908" s="11">
        <v>0.03</v>
      </c>
      <c r="H908" s="11">
        <v>0.04</v>
      </c>
      <c r="I908" s="11">
        <v>0.03</v>
      </c>
      <c r="J908" s="11">
        <v>0.04</v>
      </c>
      <c r="K908" s="11">
        <v>0.03</v>
      </c>
      <c r="L908" s="11">
        <v>0.02</v>
      </c>
      <c r="M908" s="11">
        <v>0.03</v>
      </c>
      <c r="N908" s="11">
        <v>0.04</v>
      </c>
      <c r="O908" s="11">
        <v>0.04</v>
      </c>
      <c r="P908" s="11">
        <v>0.03</v>
      </c>
      <c r="Q908" s="11">
        <v>0.03</v>
      </c>
      <c r="R908" s="11">
        <v>0.04</v>
      </c>
      <c r="S908" s="11">
        <v>0.04</v>
      </c>
      <c r="T908" s="11">
        <v>0.03</v>
      </c>
      <c r="U908" s="11">
        <v>0.04</v>
      </c>
      <c r="V908" s="11">
        <v>0.05</v>
      </c>
      <c r="W908" s="11">
        <v>0.04</v>
      </c>
      <c r="X908" s="11">
        <v>0.02</v>
      </c>
      <c r="Y908" s="11">
        <v>0.04</v>
      </c>
      <c r="Z908" s="11">
        <v>0.05</v>
      </c>
      <c r="AA908" s="11">
        <v>0.03</v>
      </c>
      <c r="AB908" s="11">
        <v>0.04</v>
      </c>
      <c r="AC908" s="11">
        <v>0.04</v>
      </c>
      <c r="AD908" s="4" t="s">
        <v>14</v>
      </c>
      <c r="AE908" s="11">
        <v>0.03</v>
      </c>
      <c r="AF908" s="11">
        <v>0.02</v>
      </c>
      <c r="AG908" s="11">
        <v>0.05</v>
      </c>
      <c r="AH908" s="11">
        <v>0.03</v>
      </c>
      <c r="AI908" s="11">
        <v>0.02</v>
      </c>
      <c r="AJ908" s="11">
        <v>0.03</v>
      </c>
      <c r="AK908" s="11">
        <v>0.04</v>
      </c>
      <c r="AL908" s="11">
        <v>0.04</v>
      </c>
      <c r="AM908" s="11">
        <v>0.06</v>
      </c>
      <c r="AN908" s="4" t="s">
        <v>14</v>
      </c>
      <c r="AO908" s="11">
        <v>0.03</v>
      </c>
      <c r="AP908" s="11">
        <v>0.05</v>
      </c>
      <c r="AQ908" s="11">
        <v>0.03</v>
      </c>
      <c r="AR908" s="11">
        <v>0.04</v>
      </c>
      <c r="AS908" s="11">
        <v>0.06</v>
      </c>
      <c r="AT908" s="11">
        <v>0.03</v>
      </c>
      <c r="AU908" s="11">
        <v>0.04</v>
      </c>
      <c r="AV908" s="11">
        <v>0.03</v>
      </c>
      <c r="AW908" s="11">
        <v>0.03</v>
      </c>
      <c r="AX908" s="11">
        <v>0.04</v>
      </c>
      <c r="AY908" s="11">
        <v>0.05</v>
      </c>
    </row>
    <row r="909" spans="1:51">
      <c r="A909" s="3"/>
      <c r="B909" t="s">
        <v>292</v>
      </c>
      <c r="C909" s="4">
        <v>56</v>
      </c>
      <c r="D909" s="4">
        <v>38</v>
      </c>
      <c r="E909" s="4">
        <v>7</v>
      </c>
      <c r="F909" s="4">
        <v>10</v>
      </c>
      <c r="G909" s="4">
        <v>1</v>
      </c>
      <c r="H909" s="4">
        <v>21</v>
      </c>
      <c r="I909" s="4">
        <v>29</v>
      </c>
      <c r="J909" s="4">
        <v>23</v>
      </c>
      <c r="K909" s="4">
        <v>25</v>
      </c>
      <c r="L909" s="4">
        <v>5</v>
      </c>
      <c r="M909" s="4">
        <v>4</v>
      </c>
      <c r="N909" s="4">
        <v>4</v>
      </c>
      <c r="O909" s="4">
        <v>12</v>
      </c>
      <c r="P909" s="4">
        <v>37</v>
      </c>
      <c r="Q909" s="4">
        <v>20</v>
      </c>
      <c r="R909" s="4">
        <v>29</v>
      </c>
      <c r="S909" s="4">
        <v>25</v>
      </c>
      <c r="T909" s="4">
        <v>24</v>
      </c>
      <c r="U909" s="4">
        <v>10</v>
      </c>
      <c r="V909" s="4">
        <v>10</v>
      </c>
      <c r="W909" s="4">
        <v>18</v>
      </c>
      <c r="X909" s="4">
        <v>18</v>
      </c>
      <c r="Y909" s="4">
        <v>15</v>
      </c>
      <c r="Z909" s="4">
        <v>6</v>
      </c>
      <c r="AA909" s="4">
        <v>9</v>
      </c>
      <c r="AB909" s="4">
        <v>12</v>
      </c>
      <c r="AC909" s="4">
        <v>41</v>
      </c>
      <c r="AD909" s="4">
        <v>2</v>
      </c>
      <c r="AE909" s="4">
        <v>5</v>
      </c>
      <c r="AF909" s="4">
        <v>2</v>
      </c>
      <c r="AG909" s="4">
        <v>26</v>
      </c>
      <c r="AH909" s="4">
        <v>20</v>
      </c>
      <c r="AI909" s="4">
        <v>9</v>
      </c>
      <c r="AJ909" s="4">
        <v>9</v>
      </c>
      <c r="AK909" s="4">
        <v>45</v>
      </c>
      <c r="AL909" s="4">
        <v>20</v>
      </c>
      <c r="AM909" s="4" t="s">
        <v>14</v>
      </c>
      <c r="AN909" s="4" t="s">
        <v>14</v>
      </c>
      <c r="AO909" s="4">
        <v>32</v>
      </c>
      <c r="AP909" s="4">
        <v>1</v>
      </c>
      <c r="AQ909" s="4">
        <v>27</v>
      </c>
      <c r="AR909" s="4">
        <v>26</v>
      </c>
      <c r="AS909" s="4">
        <v>5</v>
      </c>
      <c r="AT909" s="4">
        <v>50</v>
      </c>
      <c r="AU909" s="4">
        <v>26</v>
      </c>
      <c r="AV909" s="4">
        <v>23</v>
      </c>
      <c r="AW909" s="4">
        <v>24</v>
      </c>
      <c r="AX909" s="4">
        <v>8</v>
      </c>
      <c r="AY909" s="4">
        <v>17</v>
      </c>
    </row>
    <row r="910" spans="1:51">
      <c r="A910" s="3"/>
      <c r="C910" s="11">
        <v>0.03</v>
      </c>
      <c r="D910" s="11">
        <v>0.03</v>
      </c>
      <c r="E910" s="11">
        <v>0.02</v>
      </c>
      <c r="F910" s="11">
        <v>0.06</v>
      </c>
      <c r="G910" s="11">
        <v>0.03</v>
      </c>
      <c r="H910" s="11">
        <v>0.03</v>
      </c>
      <c r="I910" s="11">
        <v>0.03</v>
      </c>
      <c r="J910" s="11">
        <v>0.04</v>
      </c>
      <c r="K910" s="11">
        <v>0.03</v>
      </c>
      <c r="L910" s="11">
        <v>0.03</v>
      </c>
      <c r="M910" s="11">
        <v>0.11</v>
      </c>
      <c r="N910" s="11">
        <v>0.04</v>
      </c>
      <c r="O910" s="11">
        <v>0.03</v>
      </c>
      <c r="P910" s="11">
        <v>0.04</v>
      </c>
      <c r="Q910" s="11">
        <v>0.04</v>
      </c>
      <c r="R910" s="11">
        <v>0.03</v>
      </c>
      <c r="S910" s="11">
        <v>0.03</v>
      </c>
      <c r="T910" s="11">
        <v>0.03</v>
      </c>
      <c r="U910" s="11">
        <v>0.05</v>
      </c>
      <c r="V910" s="11">
        <v>0.05</v>
      </c>
      <c r="W910" s="11">
        <v>0.03</v>
      </c>
      <c r="X910" s="11">
        <v>0.03</v>
      </c>
      <c r="Y910" s="11">
        <v>0.04</v>
      </c>
      <c r="Z910" s="11">
        <v>0.02</v>
      </c>
      <c r="AA910" s="11">
        <v>0.05</v>
      </c>
      <c r="AB910" s="11">
        <v>0.03</v>
      </c>
      <c r="AC910" s="11">
        <v>0.04</v>
      </c>
      <c r="AD910" s="11">
        <v>0.03</v>
      </c>
      <c r="AE910" s="11">
        <v>0.03</v>
      </c>
      <c r="AF910" s="11">
        <v>0.04</v>
      </c>
      <c r="AG910" s="11">
        <v>0.05</v>
      </c>
      <c r="AH910" s="11">
        <v>0.03</v>
      </c>
      <c r="AI910" s="11">
        <v>0.02</v>
      </c>
      <c r="AJ910" s="11">
        <v>0.02</v>
      </c>
      <c r="AK910" s="11">
        <v>0.04</v>
      </c>
      <c r="AL910" s="11">
        <v>0.04</v>
      </c>
      <c r="AM910" s="4" t="s">
        <v>14</v>
      </c>
      <c r="AN910" s="4" t="s">
        <v>14</v>
      </c>
      <c r="AO910" s="11">
        <v>0.04</v>
      </c>
      <c r="AP910" s="11">
        <v>0.05</v>
      </c>
      <c r="AQ910" s="11">
        <v>0.03</v>
      </c>
      <c r="AR910" s="11">
        <v>0.04</v>
      </c>
      <c r="AS910" s="11">
        <v>0.04</v>
      </c>
      <c r="AT910" s="11">
        <v>0.04</v>
      </c>
      <c r="AU910" s="11">
        <v>0.04</v>
      </c>
      <c r="AV910" s="11">
        <v>0.03</v>
      </c>
      <c r="AW910" s="11">
        <v>0.03</v>
      </c>
      <c r="AX910" s="11">
        <v>0.03</v>
      </c>
      <c r="AY910" s="11">
        <v>0.04</v>
      </c>
    </row>
    <row r="911" spans="1:51">
      <c r="A911" s="3"/>
      <c r="B911" t="s">
        <v>293</v>
      </c>
      <c r="C911" s="4">
        <v>38</v>
      </c>
      <c r="D911" s="4">
        <v>24</v>
      </c>
      <c r="E911" s="4">
        <v>4</v>
      </c>
      <c r="F911" s="4">
        <v>10</v>
      </c>
      <c r="G911" s="4" t="s">
        <v>14</v>
      </c>
      <c r="H911" s="4">
        <v>17</v>
      </c>
      <c r="I911" s="4">
        <v>17</v>
      </c>
      <c r="J911" s="4">
        <v>13</v>
      </c>
      <c r="K911" s="4">
        <v>25</v>
      </c>
      <c r="L911" s="4">
        <v>2</v>
      </c>
      <c r="M911" s="4">
        <v>2</v>
      </c>
      <c r="N911" s="4">
        <v>4</v>
      </c>
      <c r="O911" s="4">
        <v>12</v>
      </c>
      <c r="P911" s="4">
        <v>23</v>
      </c>
      <c r="Q911" s="4">
        <v>14</v>
      </c>
      <c r="R911" s="4">
        <v>22</v>
      </c>
      <c r="S911" s="4">
        <v>16</v>
      </c>
      <c r="T911" s="4">
        <v>15</v>
      </c>
      <c r="U911" s="4">
        <v>9</v>
      </c>
      <c r="V911" s="4">
        <v>11</v>
      </c>
      <c r="W911" s="4">
        <v>10</v>
      </c>
      <c r="X911" s="4">
        <v>8</v>
      </c>
      <c r="Y911" s="4">
        <v>8</v>
      </c>
      <c r="Z911" s="4">
        <v>7</v>
      </c>
      <c r="AA911" s="4">
        <v>10</v>
      </c>
      <c r="AB911" s="4">
        <v>4</v>
      </c>
      <c r="AC911" s="4">
        <v>29</v>
      </c>
      <c r="AD911" s="4">
        <v>3</v>
      </c>
      <c r="AE911" s="4">
        <v>2</v>
      </c>
      <c r="AF911" s="4" t="s">
        <v>14</v>
      </c>
      <c r="AG911" s="4">
        <v>22</v>
      </c>
      <c r="AH911" s="4">
        <v>12</v>
      </c>
      <c r="AI911" s="4">
        <v>2</v>
      </c>
      <c r="AJ911" s="4">
        <v>16</v>
      </c>
      <c r="AK911" s="4">
        <v>20</v>
      </c>
      <c r="AL911" s="4">
        <v>18</v>
      </c>
      <c r="AM911" s="4">
        <v>3</v>
      </c>
      <c r="AN911" s="4" t="s">
        <v>14</v>
      </c>
      <c r="AO911" s="4">
        <v>13</v>
      </c>
      <c r="AP911" s="4" t="s">
        <v>14</v>
      </c>
      <c r="AQ911" s="4">
        <v>8</v>
      </c>
      <c r="AR911" s="4">
        <v>25</v>
      </c>
      <c r="AS911" s="4">
        <v>3</v>
      </c>
      <c r="AT911" s="4">
        <v>32</v>
      </c>
      <c r="AU911" s="4">
        <v>23</v>
      </c>
      <c r="AV911" s="4">
        <v>11</v>
      </c>
      <c r="AW911" s="4">
        <v>16</v>
      </c>
      <c r="AX911" s="4">
        <v>9</v>
      </c>
      <c r="AY911" s="4">
        <v>7</v>
      </c>
    </row>
    <row r="912" spans="1:51">
      <c r="A912" s="3"/>
      <c r="C912" s="11">
        <v>0.02</v>
      </c>
      <c r="D912" s="11">
        <v>0.02</v>
      </c>
      <c r="E912" s="11">
        <v>0.01</v>
      </c>
      <c r="F912" s="11">
        <v>0.06</v>
      </c>
      <c r="G912" s="4" t="s">
        <v>14</v>
      </c>
      <c r="H912" s="11">
        <v>0.03</v>
      </c>
      <c r="I912" s="11">
        <v>0.02</v>
      </c>
      <c r="J912" s="11">
        <v>0.02</v>
      </c>
      <c r="K912" s="11">
        <v>0.03</v>
      </c>
      <c r="L912" s="11">
        <v>0.01</v>
      </c>
      <c r="M912" s="11">
        <v>0.05</v>
      </c>
      <c r="N912" s="11">
        <v>0.04</v>
      </c>
      <c r="O912" s="11">
        <v>0.03</v>
      </c>
      <c r="P912" s="11">
        <v>0.02</v>
      </c>
      <c r="Q912" s="11">
        <v>0.02</v>
      </c>
      <c r="R912" s="11">
        <v>0.02</v>
      </c>
      <c r="S912" s="11">
        <v>0.02</v>
      </c>
      <c r="T912" s="11">
        <v>0.02</v>
      </c>
      <c r="U912" s="11">
        <v>0.04</v>
      </c>
      <c r="V912" s="11">
        <v>0.06</v>
      </c>
      <c r="W912" s="11">
        <v>0.02</v>
      </c>
      <c r="X912" s="11">
        <v>0.01</v>
      </c>
      <c r="Y912" s="11">
        <v>0.02</v>
      </c>
      <c r="Z912" s="11">
        <v>0.02</v>
      </c>
      <c r="AA912" s="11">
        <v>0.06</v>
      </c>
      <c r="AB912" s="11">
        <v>0.01</v>
      </c>
      <c r="AC912" s="11">
        <v>0.03</v>
      </c>
      <c r="AD912" s="11">
        <v>0.04</v>
      </c>
      <c r="AE912" s="11">
        <v>0.01</v>
      </c>
      <c r="AF912" s="4" t="s">
        <v>14</v>
      </c>
      <c r="AG912" s="11">
        <v>0.05</v>
      </c>
      <c r="AH912" s="11">
        <v>0.02</v>
      </c>
      <c r="AI912" s="11">
        <v>0.01</v>
      </c>
      <c r="AJ912" s="11">
        <v>0.03</v>
      </c>
      <c r="AK912" s="11">
        <v>0.02</v>
      </c>
      <c r="AL912" s="11">
        <v>0.04</v>
      </c>
      <c r="AM912" s="11">
        <v>0.05</v>
      </c>
      <c r="AN912" s="4" t="s">
        <v>14</v>
      </c>
      <c r="AO912" s="11">
        <v>0.01</v>
      </c>
      <c r="AP912" s="4" t="s">
        <v>14</v>
      </c>
      <c r="AQ912" s="11">
        <v>0.01</v>
      </c>
      <c r="AR912" s="11">
        <v>0.04</v>
      </c>
      <c r="AS912" s="11">
        <v>0.02</v>
      </c>
      <c r="AT912" s="11">
        <v>0.02</v>
      </c>
      <c r="AU912" s="11">
        <v>0.03</v>
      </c>
      <c r="AV912" s="11">
        <v>0.01</v>
      </c>
      <c r="AW912" s="11">
        <v>0.02</v>
      </c>
      <c r="AX912" s="11">
        <v>0.04</v>
      </c>
      <c r="AY912" s="11">
        <v>0.02</v>
      </c>
    </row>
    <row r="913" spans="1:51">
      <c r="A913" s="3"/>
    </row>
    <row r="914" spans="1:51">
      <c r="A914" s="3"/>
    </row>
    <row r="915" spans="1:51">
      <c r="A915" s="2" t="s">
        <v>294</v>
      </c>
    </row>
    <row r="916" spans="1:51">
      <c r="A916" s="3"/>
    </row>
    <row r="917" spans="1:51" s="10" customFormat="1" ht="29.25" customHeight="1">
      <c r="A917" s="9"/>
      <c r="C917" s="7" t="s">
        <v>39</v>
      </c>
      <c r="D917" s="14" t="s">
        <v>15</v>
      </c>
      <c r="E917" s="15"/>
      <c r="F917" s="15"/>
      <c r="G917" s="15"/>
      <c r="H917" s="14" t="s">
        <v>16</v>
      </c>
      <c r="I917" s="15"/>
      <c r="J917" s="14" t="s">
        <v>17</v>
      </c>
      <c r="K917" s="15"/>
      <c r="L917" s="15"/>
      <c r="M917" s="15"/>
      <c r="N917" s="15"/>
      <c r="O917" s="14" t="s">
        <v>40</v>
      </c>
      <c r="P917" s="15"/>
      <c r="Q917" s="14" t="s">
        <v>19</v>
      </c>
      <c r="R917" s="15"/>
      <c r="S917" s="14" t="s">
        <v>41</v>
      </c>
      <c r="T917" s="15"/>
      <c r="U917" s="14" t="s">
        <v>42</v>
      </c>
      <c r="V917" s="15"/>
      <c r="W917" s="15"/>
      <c r="X917" s="15"/>
      <c r="Y917" s="14" t="s">
        <v>22</v>
      </c>
      <c r="Z917" s="15"/>
      <c r="AA917" s="15"/>
      <c r="AB917" s="15"/>
      <c r="AC917" s="15"/>
      <c r="AD917" s="15"/>
      <c r="AE917" s="15"/>
      <c r="AF917" s="15"/>
      <c r="AG917" s="14" t="s">
        <v>23</v>
      </c>
      <c r="AH917" s="15"/>
      <c r="AI917" s="15"/>
      <c r="AJ917" s="14" t="s">
        <v>24</v>
      </c>
      <c r="AK917" s="15"/>
      <c r="AL917" s="14" t="s">
        <v>25</v>
      </c>
      <c r="AM917" s="15"/>
      <c r="AN917" s="15"/>
      <c r="AO917" s="15"/>
      <c r="AP917" s="15"/>
      <c r="AQ917" s="15"/>
      <c r="AR917" s="15"/>
      <c r="AS917" s="14" t="s">
        <v>26</v>
      </c>
      <c r="AT917" s="15"/>
      <c r="AU917" s="14" t="s">
        <v>43</v>
      </c>
      <c r="AV917" s="15"/>
      <c r="AW917" s="14" t="s">
        <v>44</v>
      </c>
      <c r="AX917" s="15"/>
      <c r="AY917" s="15"/>
    </row>
    <row r="918" spans="1:51" s="7" customFormat="1" ht="32.25" customHeight="1">
      <c r="A918" s="6"/>
      <c r="D918" s="8" t="s">
        <v>45</v>
      </c>
      <c r="E918" s="8" t="s">
        <v>46</v>
      </c>
      <c r="F918" s="8" t="s">
        <v>47</v>
      </c>
      <c r="G918" s="8" t="s">
        <v>48</v>
      </c>
      <c r="H918" s="8" t="s">
        <v>49</v>
      </c>
      <c r="I918" s="8" t="s">
        <v>50</v>
      </c>
      <c r="J918" s="8" t="s">
        <v>51</v>
      </c>
      <c r="K918" s="8" t="s">
        <v>52</v>
      </c>
      <c r="L918" s="8" t="s">
        <v>53</v>
      </c>
      <c r="M918" s="8" t="s">
        <v>54</v>
      </c>
      <c r="N918" s="8" t="s">
        <v>55</v>
      </c>
      <c r="O918" s="8" t="s">
        <v>56</v>
      </c>
      <c r="P918" s="8" t="s">
        <v>57</v>
      </c>
      <c r="Q918" s="8" t="s">
        <v>56</v>
      </c>
      <c r="R918" s="8" t="s">
        <v>57</v>
      </c>
      <c r="S918" s="8" t="s">
        <v>56</v>
      </c>
      <c r="T918" s="8" t="s">
        <v>57</v>
      </c>
      <c r="U918" s="8" t="s">
        <v>58</v>
      </c>
      <c r="V918" s="8" t="s">
        <v>59</v>
      </c>
      <c r="W918" s="8" t="s">
        <v>60</v>
      </c>
      <c r="X918" s="8" t="s">
        <v>61</v>
      </c>
      <c r="Y918" s="8" t="s">
        <v>62</v>
      </c>
      <c r="Z918" s="8" t="s">
        <v>63</v>
      </c>
      <c r="AA918" s="8" t="s">
        <v>64</v>
      </c>
      <c r="AB918" s="8" t="s">
        <v>65</v>
      </c>
      <c r="AC918" s="8" t="s">
        <v>66</v>
      </c>
      <c r="AD918" s="8" t="s">
        <v>67</v>
      </c>
      <c r="AE918" s="8" t="s">
        <v>68</v>
      </c>
      <c r="AF918" s="8" t="s">
        <v>69</v>
      </c>
      <c r="AG918" s="8" t="s">
        <v>70</v>
      </c>
      <c r="AH918" s="8" t="s">
        <v>71</v>
      </c>
      <c r="AI918" s="8" t="s">
        <v>72</v>
      </c>
      <c r="AJ918" s="8" t="s">
        <v>73</v>
      </c>
      <c r="AK918" s="8" t="s">
        <v>74</v>
      </c>
      <c r="AL918" s="8" t="s">
        <v>75</v>
      </c>
      <c r="AM918" s="8" t="s">
        <v>76</v>
      </c>
      <c r="AN918" s="8" t="s">
        <v>77</v>
      </c>
      <c r="AO918" s="8" t="s">
        <v>78</v>
      </c>
      <c r="AP918" s="8" t="s">
        <v>79</v>
      </c>
      <c r="AQ918" s="8" t="s">
        <v>80</v>
      </c>
      <c r="AR918" s="8" t="s">
        <v>81</v>
      </c>
      <c r="AS918" s="8" t="s">
        <v>82</v>
      </c>
      <c r="AT918" s="8" t="s">
        <v>57</v>
      </c>
      <c r="AU918" s="8" t="s">
        <v>56</v>
      </c>
      <c r="AV918" s="8" t="s">
        <v>57</v>
      </c>
      <c r="AW918" s="8" t="s">
        <v>83</v>
      </c>
      <c r="AX918" s="8" t="s">
        <v>84</v>
      </c>
      <c r="AY918" s="8" t="s">
        <v>85</v>
      </c>
    </row>
    <row r="919" spans="1:51">
      <c r="A919" s="3" t="s">
        <v>86</v>
      </c>
      <c r="C919" s="4">
        <v>3374</v>
      </c>
      <c r="D919" s="4">
        <v>1964</v>
      </c>
      <c r="E919" s="4">
        <v>718</v>
      </c>
      <c r="F919" s="4">
        <v>546</v>
      </c>
      <c r="G919" s="4">
        <v>146</v>
      </c>
      <c r="H919" s="4">
        <v>1389</v>
      </c>
      <c r="I919" s="4">
        <v>1557</v>
      </c>
      <c r="J919" s="4">
        <v>1063</v>
      </c>
      <c r="K919" s="4">
        <v>1814</v>
      </c>
      <c r="L919" s="4">
        <v>302</v>
      </c>
      <c r="M919" s="4">
        <v>74</v>
      </c>
      <c r="N919" s="4">
        <v>166</v>
      </c>
      <c r="O919" s="4">
        <v>694</v>
      </c>
      <c r="P919" s="4">
        <v>2252</v>
      </c>
      <c r="Q919" s="4">
        <v>1054</v>
      </c>
      <c r="R919" s="4">
        <v>1991</v>
      </c>
      <c r="S919" s="4">
        <v>1448</v>
      </c>
      <c r="T919" s="4">
        <v>1448</v>
      </c>
      <c r="U919" s="4">
        <v>663</v>
      </c>
      <c r="V919" s="4">
        <v>445</v>
      </c>
      <c r="W919" s="4">
        <v>1093</v>
      </c>
      <c r="X919" s="4">
        <v>1165</v>
      </c>
      <c r="Y919" s="4">
        <v>735</v>
      </c>
      <c r="Z919" s="4">
        <v>633</v>
      </c>
      <c r="AA919" s="4">
        <v>379</v>
      </c>
      <c r="AB919" s="4">
        <v>725</v>
      </c>
      <c r="AC919" s="4">
        <v>2471</v>
      </c>
      <c r="AD919" s="4">
        <v>165</v>
      </c>
      <c r="AE919" s="4">
        <v>329</v>
      </c>
      <c r="AF919" s="4">
        <v>88</v>
      </c>
      <c r="AG919" s="4">
        <v>1170</v>
      </c>
      <c r="AH919" s="4">
        <v>1471</v>
      </c>
      <c r="AI919" s="4">
        <v>631</v>
      </c>
      <c r="AJ919" s="4">
        <v>1092</v>
      </c>
      <c r="AK919" s="4">
        <v>2139</v>
      </c>
      <c r="AL919" s="4">
        <v>924</v>
      </c>
      <c r="AM919" s="4">
        <v>226</v>
      </c>
      <c r="AN919" s="4">
        <v>23</v>
      </c>
      <c r="AO919" s="4">
        <v>1890</v>
      </c>
      <c r="AP919" s="4">
        <v>49</v>
      </c>
      <c r="AQ919" s="4">
        <v>1652</v>
      </c>
      <c r="AR919" s="4">
        <v>1460</v>
      </c>
      <c r="AS919" s="4">
        <v>217</v>
      </c>
      <c r="AT919" s="4">
        <v>2958</v>
      </c>
      <c r="AU919" s="4">
        <v>1050</v>
      </c>
      <c r="AV919" s="4">
        <v>1896</v>
      </c>
      <c r="AW919" s="4">
        <v>1522</v>
      </c>
      <c r="AX919" s="4">
        <v>506</v>
      </c>
      <c r="AY919" s="4">
        <v>834</v>
      </c>
    </row>
    <row r="920" spans="1:51">
      <c r="A920" s="3"/>
    </row>
    <row r="921" spans="1:51">
      <c r="A921" s="3" t="s">
        <v>295</v>
      </c>
      <c r="B921" t="s">
        <v>269</v>
      </c>
      <c r="C921" s="4">
        <v>955</v>
      </c>
      <c r="D921" s="4">
        <v>456</v>
      </c>
      <c r="E921" s="4">
        <v>270</v>
      </c>
      <c r="F921" s="4">
        <v>163</v>
      </c>
      <c r="G921" s="4">
        <v>66</v>
      </c>
      <c r="H921" s="4">
        <v>440</v>
      </c>
      <c r="I921" s="4">
        <v>392</v>
      </c>
      <c r="J921" s="4">
        <v>297</v>
      </c>
      <c r="K921" s="4">
        <v>481</v>
      </c>
      <c r="L921" s="4">
        <v>73</v>
      </c>
      <c r="M921" s="4">
        <v>24</v>
      </c>
      <c r="N921" s="4">
        <v>49</v>
      </c>
      <c r="O921" s="4">
        <v>127</v>
      </c>
      <c r="P921" s="4">
        <v>706</v>
      </c>
      <c r="Q921" s="4">
        <v>264</v>
      </c>
      <c r="R921" s="4">
        <v>599</v>
      </c>
      <c r="S921" s="4">
        <v>394</v>
      </c>
      <c r="T921" s="4">
        <v>423</v>
      </c>
      <c r="U921" s="4">
        <v>221</v>
      </c>
      <c r="V921" s="4">
        <v>105</v>
      </c>
      <c r="W921" s="4">
        <v>282</v>
      </c>
      <c r="X921" s="4">
        <v>345</v>
      </c>
      <c r="Y921" s="4">
        <v>215</v>
      </c>
      <c r="Z921" s="4">
        <v>171</v>
      </c>
      <c r="AA921" s="4">
        <v>97</v>
      </c>
      <c r="AB921" s="4">
        <v>215</v>
      </c>
      <c r="AC921" s="4">
        <v>699</v>
      </c>
      <c r="AD921" s="4">
        <v>51</v>
      </c>
      <c r="AE921" s="4">
        <v>90</v>
      </c>
      <c r="AF921" s="4">
        <v>29</v>
      </c>
      <c r="AG921" s="4">
        <v>295</v>
      </c>
      <c r="AH921" s="4">
        <v>435</v>
      </c>
      <c r="AI921" s="4">
        <v>198</v>
      </c>
      <c r="AJ921" s="4">
        <v>366</v>
      </c>
      <c r="AK921" s="4">
        <v>551</v>
      </c>
      <c r="AL921" s="4">
        <v>222</v>
      </c>
      <c r="AM921" s="4">
        <v>72</v>
      </c>
      <c r="AN921" s="4">
        <v>7</v>
      </c>
      <c r="AO921" s="4">
        <v>581</v>
      </c>
      <c r="AP921" s="4">
        <v>9</v>
      </c>
      <c r="AQ921" s="4">
        <v>508</v>
      </c>
      <c r="AR921" s="4">
        <v>384</v>
      </c>
      <c r="AS921" s="4">
        <v>57</v>
      </c>
      <c r="AT921" s="4">
        <v>854</v>
      </c>
      <c r="AU921" s="4">
        <v>171</v>
      </c>
      <c r="AV921" s="4">
        <v>661</v>
      </c>
      <c r="AW921" s="4">
        <v>434</v>
      </c>
      <c r="AX921" s="4">
        <v>164</v>
      </c>
      <c r="AY921" s="4">
        <v>206</v>
      </c>
    </row>
    <row r="922" spans="1:51">
      <c r="A922" s="3"/>
      <c r="C922" s="11">
        <v>0.28000000000000003</v>
      </c>
      <c r="D922" s="11">
        <v>0.23</v>
      </c>
      <c r="E922" s="11">
        <v>0.38</v>
      </c>
      <c r="F922" s="11">
        <v>0.3</v>
      </c>
      <c r="G922" s="11">
        <v>0.45</v>
      </c>
      <c r="H922" s="11">
        <v>0.32</v>
      </c>
      <c r="I922" s="11">
        <v>0.25</v>
      </c>
      <c r="J922" s="11">
        <v>0.28000000000000003</v>
      </c>
      <c r="K922" s="11">
        <v>0.27</v>
      </c>
      <c r="L922" s="11">
        <v>0.24</v>
      </c>
      <c r="M922" s="11">
        <v>0.33</v>
      </c>
      <c r="N922" s="11">
        <v>0.3</v>
      </c>
      <c r="O922" s="11">
        <v>0.18</v>
      </c>
      <c r="P922" s="11">
        <v>0.31</v>
      </c>
      <c r="Q922" s="11">
        <v>0.25</v>
      </c>
      <c r="R922" s="11">
        <v>0.3</v>
      </c>
      <c r="S922" s="11">
        <v>0.27</v>
      </c>
      <c r="T922" s="11">
        <v>0.28999999999999998</v>
      </c>
      <c r="U922" s="11">
        <v>0.33</v>
      </c>
      <c r="V922" s="11">
        <v>0.24</v>
      </c>
      <c r="W922" s="11">
        <v>0.26</v>
      </c>
      <c r="X922" s="11">
        <v>0.3</v>
      </c>
      <c r="Y922" s="11">
        <v>0.28999999999999998</v>
      </c>
      <c r="Z922" s="11">
        <v>0.27</v>
      </c>
      <c r="AA922" s="11">
        <v>0.26</v>
      </c>
      <c r="AB922" s="11">
        <v>0.3</v>
      </c>
      <c r="AC922" s="11">
        <v>0.28000000000000003</v>
      </c>
      <c r="AD922" s="11">
        <v>0.31</v>
      </c>
      <c r="AE922" s="11">
        <v>0.27</v>
      </c>
      <c r="AF922" s="11">
        <v>0.33</v>
      </c>
      <c r="AG922" s="11">
        <v>0.25</v>
      </c>
      <c r="AH922" s="11">
        <v>0.3</v>
      </c>
      <c r="AI922" s="11">
        <v>0.31</v>
      </c>
      <c r="AJ922" s="11">
        <v>0.34</v>
      </c>
      <c r="AK922" s="11">
        <v>0.26</v>
      </c>
      <c r="AL922" s="11">
        <v>0.24</v>
      </c>
      <c r="AM922" s="11">
        <v>0.32</v>
      </c>
      <c r="AN922" s="11">
        <v>0.33</v>
      </c>
      <c r="AO922" s="11">
        <v>0.31</v>
      </c>
      <c r="AP922" s="11">
        <v>0.18</v>
      </c>
      <c r="AQ922" s="11">
        <v>0.31</v>
      </c>
      <c r="AR922" s="11">
        <v>0.26</v>
      </c>
      <c r="AS922" s="11">
        <v>0.26</v>
      </c>
      <c r="AT922" s="11">
        <v>0.28999999999999998</v>
      </c>
      <c r="AU922" s="11">
        <v>0.16</v>
      </c>
      <c r="AV922" s="11">
        <v>0.35</v>
      </c>
      <c r="AW922" s="11">
        <v>0.28999999999999998</v>
      </c>
      <c r="AX922" s="11">
        <v>0.32</v>
      </c>
      <c r="AY922" s="11">
        <v>0.25</v>
      </c>
    </row>
    <row r="923" spans="1:51">
      <c r="A923" s="3"/>
      <c r="B923" t="s">
        <v>270</v>
      </c>
      <c r="C923" s="4">
        <v>1362</v>
      </c>
      <c r="D923" s="4">
        <v>784</v>
      </c>
      <c r="E923" s="4">
        <v>270</v>
      </c>
      <c r="F923" s="4">
        <v>257</v>
      </c>
      <c r="G923" s="4">
        <v>51</v>
      </c>
      <c r="H923" s="4">
        <v>542</v>
      </c>
      <c r="I923" s="4">
        <v>620</v>
      </c>
      <c r="J923" s="4">
        <v>414</v>
      </c>
      <c r="K923" s="4">
        <v>723</v>
      </c>
      <c r="L923" s="4">
        <v>127</v>
      </c>
      <c r="M923" s="4">
        <v>25</v>
      </c>
      <c r="N923" s="4">
        <v>70</v>
      </c>
      <c r="O923" s="4">
        <v>273</v>
      </c>
      <c r="P923" s="4">
        <v>889</v>
      </c>
      <c r="Q923" s="4">
        <v>425</v>
      </c>
      <c r="R923" s="4">
        <v>768</v>
      </c>
      <c r="S923" s="4">
        <v>579</v>
      </c>
      <c r="T923" s="4">
        <v>568</v>
      </c>
      <c r="U923" s="4">
        <v>286</v>
      </c>
      <c r="V923" s="4">
        <v>192</v>
      </c>
      <c r="W923" s="4">
        <v>428</v>
      </c>
      <c r="X923" s="4">
        <v>452</v>
      </c>
      <c r="Y923" s="4">
        <v>290</v>
      </c>
      <c r="Z923" s="4">
        <v>252</v>
      </c>
      <c r="AA923" s="4">
        <v>162</v>
      </c>
      <c r="AB923" s="4">
        <v>291</v>
      </c>
      <c r="AC923" s="4">
        <v>996</v>
      </c>
      <c r="AD923" s="4">
        <v>72</v>
      </c>
      <c r="AE923" s="4">
        <v>132</v>
      </c>
      <c r="AF923" s="4">
        <v>38</v>
      </c>
      <c r="AG923" s="4">
        <v>507</v>
      </c>
      <c r="AH923" s="4">
        <v>565</v>
      </c>
      <c r="AI923" s="4">
        <v>257</v>
      </c>
      <c r="AJ923" s="4">
        <v>428</v>
      </c>
      <c r="AK923" s="4">
        <v>892</v>
      </c>
      <c r="AL923" s="4">
        <v>380</v>
      </c>
      <c r="AM923" s="4">
        <v>96</v>
      </c>
      <c r="AN923" s="4">
        <v>12</v>
      </c>
      <c r="AO923" s="4">
        <v>755</v>
      </c>
      <c r="AP923" s="4">
        <v>25</v>
      </c>
      <c r="AQ923" s="4">
        <v>654</v>
      </c>
      <c r="AR923" s="4">
        <v>615</v>
      </c>
      <c r="AS923" s="4">
        <v>66</v>
      </c>
      <c r="AT923" s="4">
        <v>1227</v>
      </c>
      <c r="AU923" s="4">
        <v>363</v>
      </c>
      <c r="AV923" s="4">
        <v>799</v>
      </c>
      <c r="AW923" s="4">
        <v>614</v>
      </c>
      <c r="AX923" s="4">
        <v>191</v>
      </c>
      <c r="AY923" s="4">
        <v>350</v>
      </c>
    </row>
    <row r="924" spans="1:51">
      <c r="A924" s="3"/>
      <c r="C924" s="11">
        <v>0.4</v>
      </c>
      <c r="D924" s="11">
        <v>0.4</v>
      </c>
      <c r="E924" s="11">
        <v>0.38</v>
      </c>
      <c r="F924" s="11">
        <v>0.47</v>
      </c>
      <c r="G924" s="11">
        <v>0.35</v>
      </c>
      <c r="H924" s="11">
        <v>0.39</v>
      </c>
      <c r="I924" s="11">
        <v>0.4</v>
      </c>
      <c r="J924" s="11">
        <v>0.39</v>
      </c>
      <c r="K924" s="11">
        <v>0.4</v>
      </c>
      <c r="L924" s="11">
        <v>0.42</v>
      </c>
      <c r="M924" s="11">
        <v>0.33</v>
      </c>
      <c r="N924" s="11">
        <v>0.42</v>
      </c>
      <c r="O924" s="11">
        <v>0.39</v>
      </c>
      <c r="P924" s="11">
        <v>0.39</v>
      </c>
      <c r="Q924" s="11">
        <v>0.4</v>
      </c>
      <c r="R924" s="11">
        <v>0.39</v>
      </c>
      <c r="S924" s="11">
        <v>0.4</v>
      </c>
      <c r="T924" s="11">
        <v>0.39</v>
      </c>
      <c r="U924" s="11">
        <v>0.43</v>
      </c>
      <c r="V924" s="11">
        <v>0.43</v>
      </c>
      <c r="W924" s="11">
        <v>0.39</v>
      </c>
      <c r="X924" s="11">
        <v>0.39</v>
      </c>
      <c r="Y924" s="11">
        <v>0.4</v>
      </c>
      <c r="Z924" s="11">
        <v>0.4</v>
      </c>
      <c r="AA924" s="11">
        <v>0.43</v>
      </c>
      <c r="AB924" s="11">
        <v>0.4</v>
      </c>
      <c r="AC924" s="11">
        <v>0.4</v>
      </c>
      <c r="AD924" s="11">
        <v>0.44</v>
      </c>
      <c r="AE924" s="11">
        <v>0.4</v>
      </c>
      <c r="AF924" s="11">
        <v>0.43</v>
      </c>
      <c r="AG924" s="11">
        <v>0.43</v>
      </c>
      <c r="AH924" s="11">
        <v>0.38</v>
      </c>
      <c r="AI924" s="11">
        <v>0.41</v>
      </c>
      <c r="AJ924" s="11">
        <v>0.39</v>
      </c>
      <c r="AK924" s="11">
        <v>0.42</v>
      </c>
      <c r="AL924" s="11">
        <v>0.41</v>
      </c>
      <c r="AM924" s="11">
        <v>0.43</v>
      </c>
      <c r="AN924" s="11">
        <v>0.51</v>
      </c>
      <c r="AO924" s="11">
        <v>0.4</v>
      </c>
      <c r="AP924" s="11">
        <v>0.51</v>
      </c>
      <c r="AQ924" s="11">
        <v>0.4</v>
      </c>
      <c r="AR924" s="11">
        <v>0.42</v>
      </c>
      <c r="AS924" s="11">
        <v>0.3</v>
      </c>
      <c r="AT924" s="11">
        <v>0.41</v>
      </c>
      <c r="AU924" s="11">
        <v>0.35</v>
      </c>
      <c r="AV924" s="11">
        <v>0.42</v>
      </c>
      <c r="AW924" s="11">
        <v>0.4</v>
      </c>
      <c r="AX924" s="11">
        <v>0.38</v>
      </c>
      <c r="AY924" s="11">
        <v>0.42</v>
      </c>
    </row>
    <row r="925" spans="1:51">
      <c r="A925" s="3"/>
      <c r="B925" t="s">
        <v>271</v>
      </c>
      <c r="C925" s="4">
        <v>599</v>
      </c>
      <c r="D925" s="4">
        <v>407</v>
      </c>
      <c r="E925" s="4">
        <v>105</v>
      </c>
      <c r="F925" s="4">
        <v>71</v>
      </c>
      <c r="G925" s="4">
        <v>16</v>
      </c>
      <c r="H925" s="4">
        <v>219</v>
      </c>
      <c r="I925" s="4">
        <v>315</v>
      </c>
      <c r="J925" s="4">
        <v>197</v>
      </c>
      <c r="K925" s="4">
        <v>337</v>
      </c>
      <c r="L925" s="4">
        <v>59</v>
      </c>
      <c r="M925" s="4">
        <v>15</v>
      </c>
      <c r="N925" s="4">
        <v>24</v>
      </c>
      <c r="O925" s="4">
        <v>166</v>
      </c>
      <c r="P925" s="4">
        <v>368</v>
      </c>
      <c r="Q925" s="4">
        <v>219</v>
      </c>
      <c r="R925" s="4">
        <v>332</v>
      </c>
      <c r="S925" s="4">
        <v>271</v>
      </c>
      <c r="T925" s="4">
        <v>255</v>
      </c>
      <c r="U925" s="4">
        <v>84</v>
      </c>
      <c r="V925" s="4">
        <v>78</v>
      </c>
      <c r="W925" s="4">
        <v>213</v>
      </c>
      <c r="X925" s="4">
        <v>222</v>
      </c>
      <c r="Y925" s="4">
        <v>135</v>
      </c>
      <c r="Z925" s="4">
        <v>115</v>
      </c>
      <c r="AA925" s="4">
        <v>45</v>
      </c>
      <c r="AB925" s="4">
        <v>141</v>
      </c>
      <c r="AC925" s="4">
        <v>436</v>
      </c>
      <c r="AD925" s="4">
        <v>21</v>
      </c>
      <c r="AE925" s="4">
        <v>73</v>
      </c>
      <c r="AF925" s="4">
        <v>12</v>
      </c>
      <c r="AG925" s="4">
        <v>190</v>
      </c>
      <c r="AH925" s="4">
        <v>274</v>
      </c>
      <c r="AI925" s="4">
        <v>111</v>
      </c>
      <c r="AJ925" s="4">
        <v>168</v>
      </c>
      <c r="AK925" s="4">
        <v>397</v>
      </c>
      <c r="AL925" s="4">
        <v>157</v>
      </c>
      <c r="AM925" s="4">
        <v>27</v>
      </c>
      <c r="AN925" s="4">
        <v>3</v>
      </c>
      <c r="AO925" s="4">
        <v>353</v>
      </c>
      <c r="AP925" s="4">
        <v>7</v>
      </c>
      <c r="AQ925" s="4">
        <v>305</v>
      </c>
      <c r="AR925" s="4">
        <v>241</v>
      </c>
      <c r="AS925" s="4">
        <v>57</v>
      </c>
      <c r="AT925" s="4">
        <v>502</v>
      </c>
      <c r="AU925" s="4">
        <v>277</v>
      </c>
      <c r="AV925" s="4">
        <v>256</v>
      </c>
      <c r="AW925" s="4">
        <v>267</v>
      </c>
      <c r="AX925" s="4">
        <v>97</v>
      </c>
      <c r="AY925" s="4">
        <v>153</v>
      </c>
    </row>
    <row r="926" spans="1:51">
      <c r="A926" s="3"/>
      <c r="C926" s="11">
        <v>0.18</v>
      </c>
      <c r="D926" s="11">
        <v>0.21</v>
      </c>
      <c r="E926" s="11">
        <v>0.15</v>
      </c>
      <c r="F926" s="11">
        <v>0.13</v>
      </c>
      <c r="G926" s="11">
        <v>0.11</v>
      </c>
      <c r="H926" s="11">
        <v>0.16</v>
      </c>
      <c r="I926" s="11">
        <v>0.2</v>
      </c>
      <c r="J926" s="11">
        <v>0.19</v>
      </c>
      <c r="K926" s="11">
        <v>0.19</v>
      </c>
      <c r="L926" s="11">
        <v>0.2</v>
      </c>
      <c r="M926" s="11">
        <v>0.21</v>
      </c>
      <c r="N926" s="11">
        <v>0.15</v>
      </c>
      <c r="O926" s="11">
        <v>0.24</v>
      </c>
      <c r="P926" s="11">
        <v>0.16</v>
      </c>
      <c r="Q926" s="11">
        <v>0.21</v>
      </c>
      <c r="R926" s="11">
        <v>0.17</v>
      </c>
      <c r="S926" s="11">
        <v>0.19</v>
      </c>
      <c r="T926" s="11">
        <v>0.18</v>
      </c>
      <c r="U926" s="11">
        <v>0.13</v>
      </c>
      <c r="V926" s="11">
        <v>0.18</v>
      </c>
      <c r="W926" s="11">
        <v>0.19</v>
      </c>
      <c r="X926" s="11">
        <v>0.19</v>
      </c>
      <c r="Y926" s="11">
        <v>0.18</v>
      </c>
      <c r="Z926" s="11">
        <v>0.18</v>
      </c>
      <c r="AA926" s="11">
        <v>0.12</v>
      </c>
      <c r="AB926" s="11">
        <v>0.19</v>
      </c>
      <c r="AC926" s="11">
        <v>0.18</v>
      </c>
      <c r="AD926" s="11">
        <v>0.13</v>
      </c>
      <c r="AE926" s="11">
        <v>0.22</v>
      </c>
      <c r="AF926" s="11">
        <v>0.14000000000000001</v>
      </c>
      <c r="AG926" s="11">
        <v>0.16</v>
      </c>
      <c r="AH926" s="11">
        <v>0.19</v>
      </c>
      <c r="AI926" s="11">
        <v>0.18</v>
      </c>
      <c r="AJ926" s="11">
        <v>0.15</v>
      </c>
      <c r="AK926" s="11">
        <v>0.19</v>
      </c>
      <c r="AL926" s="11">
        <v>0.17</v>
      </c>
      <c r="AM926" s="11">
        <v>0.12</v>
      </c>
      <c r="AN926" s="11">
        <v>0.13</v>
      </c>
      <c r="AO926" s="11">
        <v>0.19</v>
      </c>
      <c r="AP926" s="11">
        <v>0.14000000000000001</v>
      </c>
      <c r="AQ926" s="11">
        <v>0.18</v>
      </c>
      <c r="AR926" s="11">
        <v>0.17</v>
      </c>
      <c r="AS926" s="11">
        <v>0.26</v>
      </c>
      <c r="AT926" s="11">
        <v>0.17</v>
      </c>
      <c r="AU926" s="11">
        <v>0.26</v>
      </c>
      <c r="AV926" s="11">
        <v>0.14000000000000001</v>
      </c>
      <c r="AW926" s="11">
        <v>0.18</v>
      </c>
      <c r="AX926" s="11">
        <v>0.19</v>
      </c>
      <c r="AY926" s="11">
        <v>0.18</v>
      </c>
    </row>
    <row r="927" spans="1:51">
      <c r="A927" s="3"/>
      <c r="B927" t="s">
        <v>272</v>
      </c>
      <c r="C927" s="4">
        <v>301</v>
      </c>
      <c r="D927" s="4">
        <v>226</v>
      </c>
      <c r="E927" s="4">
        <v>43</v>
      </c>
      <c r="F927" s="4">
        <v>25</v>
      </c>
      <c r="G927" s="4">
        <v>7</v>
      </c>
      <c r="H927" s="4">
        <v>124</v>
      </c>
      <c r="I927" s="4">
        <v>158</v>
      </c>
      <c r="J927" s="4">
        <v>100</v>
      </c>
      <c r="K927" s="4">
        <v>195</v>
      </c>
      <c r="L927" s="4">
        <v>27</v>
      </c>
      <c r="M927" s="4">
        <v>6</v>
      </c>
      <c r="N927" s="4">
        <v>20</v>
      </c>
      <c r="O927" s="4">
        <v>88</v>
      </c>
      <c r="P927" s="4">
        <v>193</v>
      </c>
      <c r="Q927" s="4">
        <v>100</v>
      </c>
      <c r="R927" s="4">
        <v>193</v>
      </c>
      <c r="S927" s="4">
        <v>144</v>
      </c>
      <c r="T927" s="4">
        <v>134</v>
      </c>
      <c r="U927" s="4">
        <v>42</v>
      </c>
      <c r="V927" s="4">
        <v>33</v>
      </c>
      <c r="W927" s="4">
        <v>122</v>
      </c>
      <c r="X927" s="4">
        <v>101</v>
      </c>
      <c r="Y927" s="4">
        <v>54</v>
      </c>
      <c r="Z927" s="4">
        <v>61</v>
      </c>
      <c r="AA927" s="4">
        <v>52</v>
      </c>
      <c r="AB927" s="4">
        <v>46</v>
      </c>
      <c r="AC927" s="4">
        <v>214</v>
      </c>
      <c r="AD927" s="4">
        <v>13</v>
      </c>
      <c r="AE927" s="4">
        <v>27</v>
      </c>
      <c r="AF927" s="4">
        <v>8</v>
      </c>
      <c r="AG927" s="4">
        <v>106</v>
      </c>
      <c r="AH927" s="4">
        <v>138</v>
      </c>
      <c r="AI927" s="4">
        <v>43</v>
      </c>
      <c r="AJ927" s="4">
        <v>93</v>
      </c>
      <c r="AK927" s="4">
        <v>188</v>
      </c>
      <c r="AL927" s="4">
        <v>98</v>
      </c>
      <c r="AM927" s="4">
        <v>20</v>
      </c>
      <c r="AN927" s="4">
        <v>1</v>
      </c>
      <c r="AO927" s="4">
        <v>134</v>
      </c>
      <c r="AP927" s="4">
        <v>7</v>
      </c>
      <c r="AQ927" s="4">
        <v>121</v>
      </c>
      <c r="AR927" s="4">
        <v>139</v>
      </c>
      <c r="AS927" s="4">
        <v>28</v>
      </c>
      <c r="AT927" s="4">
        <v>237</v>
      </c>
      <c r="AU927" s="4">
        <v>186</v>
      </c>
      <c r="AV927" s="4">
        <v>96</v>
      </c>
      <c r="AW927" s="4">
        <v>138</v>
      </c>
      <c r="AX927" s="4">
        <v>37</v>
      </c>
      <c r="AY927" s="4">
        <v>81</v>
      </c>
    </row>
    <row r="928" spans="1:51">
      <c r="A928" s="3"/>
      <c r="C928" s="11">
        <v>0.09</v>
      </c>
      <c r="D928" s="11">
        <v>0.12</v>
      </c>
      <c r="E928" s="11">
        <v>0.06</v>
      </c>
      <c r="F928" s="11">
        <v>0.05</v>
      </c>
      <c r="G928" s="11">
        <v>0.05</v>
      </c>
      <c r="H928" s="11">
        <v>0.09</v>
      </c>
      <c r="I928" s="11">
        <v>0.1</v>
      </c>
      <c r="J928" s="11">
        <v>0.09</v>
      </c>
      <c r="K928" s="11">
        <v>0.11</v>
      </c>
      <c r="L928" s="11">
        <v>0.09</v>
      </c>
      <c r="M928" s="11">
        <v>0.08</v>
      </c>
      <c r="N928" s="11">
        <v>0.12</v>
      </c>
      <c r="O928" s="11">
        <v>0.13</v>
      </c>
      <c r="P928" s="11">
        <v>0.09</v>
      </c>
      <c r="Q928" s="11">
        <v>0.09</v>
      </c>
      <c r="R928" s="11">
        <v>0.1</v>
      </c>
      <c r="S928" s="11">
        <v>0.1</v>
      </c>
      <c r="T928" s="11">
        <v>0.09</v>
      </c>
      <c r="U928" s="11">
        <v>0.06</v>
      </c>
      <c r="V928" s="11">
        <v>7.0000000000000007E-2</v>
      </c>
      <c r="W928" s="11">
        <v>0.11</v>
      </c>
      <c r="X928" s="11">
        <v>0.09</v>
      </c>
      <c r="Y928" s="11">
        <v>7.0000000000000007E-2</v>
      </c>
      <c r="Z928" s="11">
        <v>0.1</v>
      </c>
      <c r="AA928" s="11">
        <v>0.14000000000000001</v>
      </c>
      <c r="AB928" s="11">
        <v>0.06</v>
      </c>
      <c r="AC928" s="11">
        <v>0.09</v>
      </c>
      <c r="AD928" s="11">
        <v>0.08</v>
      </c>
      <c r="AE928" s="11">
        <v>0.08</v>
      </c>
      <c r="AF928" s="11">
        <v>0.09</v>
      </c>
      <c r="AG928" s="11">
        <v>0.09</v>
      </c>
      <c r="AH928" s="11">
        <v>0.09</v>
      </c>
      <c r="AI928" s="11">
        <v>7.0000000000000007E-2</v>
      </c>
      <c r="AJ928" s="11">
        <v>0.09</v>
      </c>
      <c r="AK928" s="11">
        <v>0.09</v>
      </c>
      <c r="AL928" s="11">
        <v>0.11</v>
      </c>
      <c r="AM928" s="11">
        <v>0.09</v>
      </c>
      <c r="AN928" s="11">
        <v>0.04</v>
      </c>
      <c r="AO928" s="11">
        <v>7.0000000000000007E-2</v>
      </c>
      <c r="AP928" s="11">
        <v>0.14000000000000001</v>
      </c>
      <c r="AQ928" s="11">
        <v>7.0000000000000007E-2</v>
      </c>
      <c r="AR928" s="11">
        <v>0.1</v>
      </c>
      <c r="AS928" s="11">
        <v>0.13</v>
      </c>
      <c r="AT928" s="11">
        <v>0.08</v>
      </c>
      <c r="AU928" s="11">
        <v>0.18</v>
      </c>
      <c r="AV928" s="11">
        <v>0.05</v>
      </c>
      <c r="AW928" s="11">
        <v>0.09</v>
      </c>
      <c r="AX928" s="11">
        <v>7.0000000000000007E-2</v>
      </c>
      <c r="AY928" s="11">
        <v>0.1</v>
      </c>
    </row>
    <row r="929" spans="1:51">
      <c r="A929" s="3"/>
      <c r="B929" t="s">
        <v>131</v>
      </c>
      <c r="C929" s="4">
        <v>157</v>
      </c>
      <c r="D929" s="4">
        <v>90</v>
      </c>
      <c r="E929" s="4">
        <v>29</v>
      </c>
      <c r="F929" s="4">
        <v>31</v>
      </c>
      <c r="G929" s="4">
        <v>7</v>
      </c>
      <c r="H929" s="4">
        <v>65</v>
      </c>
      <c r="I929" s="4">
        <v>72</v>
      </c>
      <c r="J929" s="4">
        <v>55</v>
      </c>
      <c r="K929" s="4">
        <v>78</v>
      </c>
      <c r="L929" s="4">
        <v>16</v>
      </c>
      <c r="M929" s="4">
        <v>4</v>
      </c>
      <c r="N929" s="4">
        <v>2</v>
      </c>
      <c r="O929" s="4">
        <v>40</v>
      </c>
      <c r="P929" s="4">
        <v>97</v>
      </c>
      <c r="Q929" s="4">
        <v>46</v>
      </c>
      <c r="R929" s="4">
        <v>99</v>
      </c>
      <c r="S929" s="4">
        <v>60</v>
      </c>
      <c r="T929" s="4">
        <v>68</v>
      </c>
      <c r="U929" s="4">
        <v>30</v>
      </c>
      <c r="V929" s="4">
        <v>36</v>
      </c>
      <c r="W929" s="4">
        <v>48</v>
      </c>
      <c r="X929" s="4">
        <v>44</v>
      </c>
      <c r="Y929" s="4">
        <v>40</v>
      </c>
      <c r="Z929" s="4">
        <v>33</v>
      </c>
      <c r="AA929" s="4">
        <v>22</v>
      </c>
      <c r="AB929" s="4">
        <v>33</v>
      </c>
      <c r="AC929" s="4">
        <v>127</v>
      </c>
      <c r="AD929" s="4">
        <v>8</v>
      </c>
      <c r="AE929" s="4">
        <v>8</v>
      </c>
      <c r="AF929" s="4">
        <v>1</v>
      </c>
      <c r="AG929" s="4">
        <v>72</v>
      </c>
      <c r="AH929" s="4">
        <v>59</v>
      </c>
      <c r="AI929" s="4">
        <v>21</v>
      </c>
      <c r="AJ929" s="4">
        <v>37</v>
      </c>
      <c r="AK929" s="4">
        <v>111</v>
      </c>
      <c r="AL929" s="4">
        <v>66</v>
      </c>
      <c r="AM929" s="4">
        <v>11</v>
      </c>
      <c r="AN929" s="4" t="s">
        <v>14</v>
      </c>
      <c r="AO929" s="4">
        <v>66</v>
      </c>
      <c r="AP929" s="4">
        <v>2</v>
      </c>
      <c r="AQ929" s="4">
        <v>64</v>
      </c>
      <c r="AR929" s="4">
        <v>82</v>
      </c>
      <c r="AS929" s="4">
        <v>9</v>
      </c>
      <c r="AT929" s="4">
        <v>137</v>
      </c>
      <c r="AU929" s="4">
        <v>52</v>
      </c>
      <c r="AV929" s="4">
        <v>84</v>
      </c>
      <c r="AW929" s="4">
        <v>69</v>
      </c>
      <c r="AX929" s="4">
        <v>17</v>
      </c>
      <c r="AY929" s="4">
        <v>44</v>
      </c>
    </row>
    <row r="930" spans="1:51">
      <c r="A930" s="3"/>
      <c r="C930" s="11">
        <v>0.05</v>
      </c>
      <c r="D930" s="11">
        <v>0.05</v>
      </c>
      <c r="E930" s="11">
        <v>0.04</v>
      </c>
      <c r="F930" s="11">
        <v>0.06</v>
      </c>
      <c r="G930" s="11">
        <v>0.05</v>
      </c>
      <c r="H930" s="11">
        <v>0.05</v>
      </c>
      <c r="I930" s="11">
        <v>0.05</v>
      </c>
      <c r="J930" s="11">
        <v>0.05</v>
      </c>
      <c r="K930" s="11">
        <v>0.04</v>
      </c>
      <c r="L930" s="11">
        <v>0.05</v>
      </c>
      <c r="M930" s="11">
        <v>0.05</v>
      </c>
      <c r="N930" s="11">
        <v>0.01</v>
      </c>
      <c r="O930" s="11">
        <v>0.06</v>
      </c>
      <c r="P930" s="11">
        <v>0.04</v>
      </c>
      <c r="Q930" s="11">
        <v>0.04</v>
      </c>
      <c r="R930" s="11">
        <v>0.05</v>
      </c>
      <c r="S930" s="11">
        <v>0.04</v>
      </c>
      <c r="T930" s="11">
        <v>0.05</v>
      </c>
      <c r="U930" s="11">
        <v>0.04</v>
      </c>
      <c r="V930" s="11">
        <v>0.08</v>
      </c>
      <c r="W930" s="11">
        <v>0.04</v>
      </c>
      <c r="X930" s="11">
        <v>0.04</v>
      </c>
      <c r="Y930" s="11">
        <v>0.05</v>
      </c>
      <c r="Z930" s="11">
        <v>0.05</v>
      </c>
      <c r="AA930" s="11">
        <v>0.06</v>
      </c>
      <c r="AB930" s="11">
        <v>0.05</v>
      </c>
      <c r="AC930" s="11">
        <v>0.05</v>
      </c>
      <c r="AD930" s="11">
        <v>0.05</v>
      </c>
      <c r="AE930" s="11">
        <v>0.02</v>
      </c>
      <c r="AF930" s="11">
        <v>0.01</v>
      </c>
      <c r="AG930" s="11">
        <v>0.06</v>
      </c>
      <c r="AH930" s="11">
        <v>0.04</v>
      </c>
      <c r="AI930" s="11">
        <v>0.03</v>
      </c>
      <c r="AJ930" s="11">
        <v>0.03</v>
      </c>
      <c r="AK930" s="11">
        <v>0.05</v>
      </c>
      <c r="AL930" s="11">
        <v>7.0000000000000007E-2</v>
      </c>
      <c r="AM930" s="11">
        <v>0.05</v>
      </c>
      <c r="AN930" s="4" t="s">
        <v>14</v>
      </c>
      <c r="AO930" s="11">
        <v>0.04</v>
      </c>
      <c r="AP930" s="11">
        <v>0.04</v>
      </c>
      <c r="AQ930" s="11">
        <v>0.04</v>
      </c>
      <c r="AR930" s="11">
        <v>0.06</v>
      </c>
      <c r="AS930" s="11">
        <v>0.04</v>
      </c>
      <c r="AT930" s="11">
        <v>0.05</v>
      </c>
      <c r="AU930" s="11">
        <v>0.05</v>
      </c>
      <c r="AV930" s="11">
        <v>0.04</v>
      </c>
      <c r="AW930" s="11">
        <v>0.05</v>
      </c>
      <c r="AX930" s="11">
        <v>0.03</v>
      </c>
      <c r="AY930" s="11">
        <v>0.05</v>
      </c>
    </row>
    <row r="931" spans="1:51">
      <c r="A931" s="3"/>
      <c r="B931" t="s">
        <v>273</v>
      </c>
      <c r="C931" s="4">
        <v>2317</v>
      </c>
      <c r="D931" s="4">
        <v>1240</v>
      </c>
      <c r="E931" s="4">
        <v>540</v>
      </c>
      <c r="F931" s="4">
        <v>420</v>
      </c>
      <c r="G931" s="4">
        <v>117</v>
      </c>
      <c r="H931" s="4">
        <v>983</v>
      </c>
      <c r="I931" s="4">
        <v>1012</v>
      </c>
      <c r="J931" s="4">
        <v>711</v>
      </c>
      <c r="K931" s="4">
        <v>1204</v>
      </c>
      <c r="L931" s="4">
        <v>200</v>
      </c>
      <c r="M931" s="4">
        <v>49</v>
      </c>
      <c r="N931" s="4">
        <v>119</v>
      </c>
      <c r="O931" s="4">
        <v>400</v>
      </c>
      <c r="P931" s="4">
        <v>1595</v>
      </c>
      <c r="Q931" s="4">
        <v>689</v>
      </c>
      <c r="R931" s="4">
        <v>1368</v>
      </c>
      <c r="S931" s="4">
        <v>973</v>
      </c>
      <c r="T931" s="4">
        <v>991</v>
      </c>
      <c r="U931" s="4">
        <v>507</v>
      </c>
      <c r="V931" s="4">
        <v>298</v>
      </c>
      <c r="W931" s="4">
        <v>710</v>
      </c>
      <c r="X931" s="4">
        <v>797</v>
      </c>
      <c r="Y931" s="4">
        <v>506</v>
      </c>
      <c r="Z931" s="4">
        <v>424</v>
      </c>
      <c r="AA931" s="4">
        <v>260</v>
      </c>
      <c r="AB931" s="4">
        <v>506</v>
      </c>
      <c r="AC931" s="4">
        <v>1695</v>
      </c>
      <c r="AD931" s="4">
        <v>123</v>
      </c>
      <c r="AE931" s="4">
        <v>222</v>
      </c>
      <c r="AF931" s="4">
        <v>67</v>
      </c>
      <c r="AG931" s="4">
        <v>802</v>
      </c>
      <c r="AH931" s="4">
        <v>1000</v>
      </c>
      <c r="AI931" s="4">
        <v>455</v>
      </c>
      <c r="AJ931" s="4">
        <v>794</v>
      </c>
      <c r="AK931" s="4">
        <v>1443</v>
      </c>
      <c r="AL931" s="4">
        <v>602</v>
      </c>
      <c r="AM931" s="4">
        <v>168</v>
      </c>
      <c r="AN931" s="4">
        <v>19</v>
      </c>
      <c r="AO931" s="4">
        <v>1336</v>
      </c>
      <c r="AP931" s="4">
        <v>34</v>
      </c>
      <c r="AQ931" s="4">
        <v>1162</v>
      </c>
      <c r="AR931" s="4">
        <v>998</v>
      </c>
      <c r="AS931" s="4">
        <v>123</v>
      </c>
      <c r="AT931" s="4">
        <v>2081</v>
      </c>
      <c r="AU931" s="4">
        <v>535</v>
      </c>
      <c r="AV931" s="4">
        <v>1460</v>
      </c>
      <c r="AW931" s="4">
        <v>1048</v>
      </c>
      <c r="AX931" s="4">
        <v>355</v>
      </c>
      <c r="AY931" s="4">
        <v>556</v>
      </c>
    </row>
    <row r="932" spans="1:51">
      <c r="A932" s="3"/>
      <c r="C932" s="11">
        <v>0.69</v>
      </c>
      <c r="D932" s="11">
        <v>0.63</v>
      </c>
      <c r="E932" s="11">
        <v>0.75</v>
      </c>
      <c r="F932" s="11">
        <v>0.77</v>
      </c>
      <c r="G932" s="11">
        <v>0.8</v>
      </c>
      <c r="H932" s="11">
        <v>0.71</v>
      </c>
      <c r="I932" s="11">
        <v>0.65</v>
      </c>
      <c r="J932" s="11">
        <v>0.67</v>
      </c>
      <c r="K932" s="11">
        <v>0.66</v>
      </c>
      <c r="L932" s="11">
        <v>0.66</v>
      </c>
      <c r="M932" s="11">
        <v>0.66</v>
      </c>
      <c r="N932" s="11">
        <v>0.72</v>
      </c>
      <c r="O932" s="11">
        <v>0.57999999999999996</v>
      </c>
      <c r="P932" s="11">
        <v>0.71</v>
      </c>
      <c r="Q932" s="11">
        <v>0.65</v>
      </c>
      <c r="R932" s="11">
        <v>0.69</v>
      </c>
      <c r="S932" s="11">
        <v>0.67</v>
      </c>
      <c r="T932" s="11">
        <v>0.68</v>
      </c>
      <c r="U932" s="11">
        <v>0.77</v>
      </c>
      <c r="V932" s="11">
        <v>0.67</v>
      </c>
      <c r="W932" s="11">
        <v>0.65</v>
      </c>
      <c r="X932" s="11">
        <v>0.68</v>
      </c>
      <c r="Y932" s="11">
        <v>0.69</v>
      </c>
      <c r="Z932" s="11">
        <v>0.67</v>
      </c>
      <c r="AA932" s="11">
        <v>0.68</v>
      </c>
      <c r="AB932" s="11">
        <v>0.7</v>
      </c>
      <c r="AC932" s="11">
        <v>0.69</v>
      </c>
      <c r="AD932" s="11">
        <v>0.74</v>
      </c>
      <c r="AE932" s="11">
        <v>0.67</v>
      </c>
      <c r="AF932" s="11">
        <v>0.76</v>
      </c>
      <c r="AG932" s="11">
        <v>0.69</v>
      </c>
      <c r="AH932" s="11">
        <v>0.68</v>
      </c>
      <c r="AI932" s="11">
        <v>0.72</v>
      </c>
      <c r="AJ932" s="11">
        <v>0.73</v>
      </c>
      <c r="AK932" s="11">
        <v>0.67</v>
      </c>
      <c r="AL932" s="11">
        <v>0.65</v>
      </c>
      <c r="AM932" s="11">
        <v>0.74</v>
      </c>
      <c r="AN932" s="11">
        <v>0.83</v>
      </c>
      <c r="AO932" s="11">
        <v>0.71</v>
      </c>
      <c r="AP932" s="11">
        <v>0.68</v>
      </c>
      <c r="AQ932" s="11">
        <v>0.7</v>
      </c>
      <c r="AR932" s="11">
        <v>0.68</v>
      </c>
      <c r="AS932" s="11">
        <v>0.56999999999999995</v>
      </c>
      <c r="AT932" s="11">
        <v>0.7</v>
      </c>
      <c r="AU932" s="11">
        <v>0.51</v>
      </c>
      <c r="AV932" s="11">
        <v>0.77</v>
      </c>
      <c r="AW932" s="11">
        <v>0.69</v>
      </c>
      <c r="AX932" s="11">
        <v>0.7</v>
      </c>
      <c r="AY932" s="11">
        <v>0.67</v>
      </c>
    </row>
    <row r="933" spans="1:51">
      <c r="A933" s="3"/>
      <c r="B933" t="s">
        <v>274</v>
      </c>
      <c r="C933" s="4">
        <v>900</v>
      </c>
      <c r="D933" s="4">
        <v>634</v>
      </c>
      <c r="E933" s="4">
        <v>148</v>
      </c>
      <c r="F933" s="4">
        <v>95</v>
      </c>
      <c r="G933" s="4">
        <v>23</v>
      </c>
      <c r="H933" s="4">
        <v>342</v>
      </c>
      <c r="I933" s="4">
        <v>473</v>
      </c>
      <c r="J933" s="4">
        <v>297</v>
      </c>
      <c r="K933" s="4">
        <v>532</v>
      </c>
      <c r="L933" s="4">
        <v>86</v>
      </c>
      <c r="M933" s="4">
        <v>21</v>
      </c>
      <c r="N933" s="4">
        <v>44</v>
      </c>
      <c r="O933" s="4">
        <v>254</v>
      </c>
      <c r="P933" s="4">
        <v>561</v>
      </c>
      <c r="Q933" s="4">
        <v>318</v>
      </c>
      <c r="R933" s="4">
        <v>525</v>
      </c>
      <c r="S933" s="4">
        <v>415</v>
      </c>
      <c r="T933" s="4">
        <v>389</v>
      </c>
      <c r="U933" s="4">
        <v>126</v>
      </c>
      <c r="V933" s="4">
        <v>111</v>
      </c>
      <c r="W933" s="4">
        <v>335</v>
      </c>
      <c r="X933" s="4">
        <v>324</v>
      </c>
      <c r="Y933" s="4">
        <v>189</v>
      </c>
      <c r="Z933" s="4">
        <v>176</v>
      </c>
      <c r="AA933" s="4">
        <v>98</v>
      </c>
      <c r="AB933" s="4">
        <v>187</v>
      </c>
      <c r="AC933" s="4">
        <v>649</v>
      </c>
      <c r="AD933" s="4">
        <v>34</v>
      </c>
      <c r="AE933" s="4">
        <v>100</v>
      </c>
      <c r="AF933" s="4">
        <v>20</v>
      </c>
      <c r="AG933" s="4">
        <v>296</v>
      </c>
      <c r="AH933" s="4">
        <v>412</v>
      </c>
      <c r="AI933" s="4">
        <v>154</v>
      </c>
      <c r="AJ933" s="4">
        <v>260</v>
      </c>
      <c r="AK933" s="4">
        <v>585</v>
      </c>
      <c r="AL933" s="4">
        <v>255</v>
      </c>
      <c r="AM933" s="4">
        <v>47</v>
      </c>
      <c r="AN933" s="4">
        <v>4</v>
      </c>
      <c r="AO933" s="4">
        <v>487</v>
      </c>
      <c r="AP933" s="4">
        <v>14</v>
      </c>
      <c r="AQ933" s="4">
        <v>427</v>
      </c>
      <c r="AR933" s="4">
        <v>380</v>
      </c>
      <c r="AS933" s="4">
        <v>86</v>
      </c>
      <c r="AT933" s="4">
        <v>739</v>
      </c>
      <c r="AU933" s="4">
        <v>463</v>
      </c>
      <c r="AV933" s="4">
        <v>352</v>
      </c>
      <c r="AW933" s="4">
        <v>405</v>
      </c>
      <c r="AX933" s="4">
        <v>134</v>
      </c>
      <c r="AY933" s="4">
        <v>234</v>
      </c>
    </row>
    <row r="934" spans="1:51">
      <c r="A934" s="3"/>
      <c r="C934" s="11">
        <v>0.27</v>
      </c>
      <c r="D934" s="11">
        <v>0.32</v>
      </c>
      <c r="E934" s="11">
        <v>0.21</v>
      </c>
      <c r="F934" s="11">
        <v>0.17</v>
      </c>
      <c r="G934" s="11">
        <v>0.15</v>
      </c>
      <c r="H934" s="11">
        <v>0.25</v>
      </c>
      <c r="I934" s="11">
        <v>0.3</v>
      </c>
      <c r="J934" s="11">
        <v>0.28000000000000003</v>
      </c>
      <c r="K934" s="11">
        <v>0.28999999999999998</v>
      </c>
      <c r="L934" s="11">
        <v>0.28999999999999998</v>
      </c>
      <c r="M934" s="11">
        <v>0.28999999999999998</v>
      </c>
      <c r="N934" s="11">
        <v>0.27</v>
      </c>
      <c r="O934" s="11">
        <v>0.37</v>
      </c>
      <c r="P934" s="11">
        <v>0.25</v>
      </c>
      <c r="Q934" s="11">
        <v>0.3</v>
      </c>
      <c r="R934" s="11">
        <v>0.26</v>
      </c>
      <c r="S934" s="11">
        <v>0.28999999999999998</v>
      </c>
      <c r="T934" s="11">
        <v>0.27</v>
      </c>
      <c r="U934" s="11">
        <v>0.19</v>
      </c>
      <c r="V934" s="11">
        <v>0.25</v>
      </c>
      <c r="W934" s="11">
        <v>0.31</v>
      </c>
      <c r="X934" s="11">
        <v>0.28000000000000003</v>
      </c>
      <c r="Y934" s="11">
        <v>0.26</v>
      </c>
      <c r="Z934" s="11">
        <v>0.28000000000000003</v>
      </c>
      <c r="AA934" s="11">
        <v>0.26</v>
      </c>
      <c r="AB934" s="11">
        <v>0.26</v>
      </c>
      <c r="AC934" s="11">
        <v>0.26</v>
      </c>
      <c r="AD934" s="11">
        <v>0.21</v>
      </c>
      <c r="AE934" s="11">
        <v>0.3</v>
      </c>
      <c r="AF934" s="11">
        <v>0.23</v>
      </c>
      <c r="AG934" s="11">
        <v>0.25</v>
      </c>
      <c r="AH934" s="11">
        <v>0.28000000000000003</v>
      </c>
      <c r="AI934" s="11">
        <v>0.24</v>
      </c>
      <c r="AJ934" s="11">
        <v>0.24</v>
      </c>
      <c r="AK934" s="11">
        <v>0.27</v>
      </c>
      <c r="AL934" s="11">
        <v>0.28000000000000003</v>
      </c>
      <c r="AM934" s="11">
        <v>0.21</v>
      </c>
      <c r="AN934" s="11">
        <v>0.17</v>
      </c>
      <c r="AO934" s="11">
        <v>0.26</v>
      </c>
      <c r="AP934" s="11">
        <v>0.28000000000000003</v>
      </c>
      <c r="AQ934" s="11">
        <v>0.26</v>
      </c>
      <c r="AR934" s="11">
        <v>0.26</v>
      </c>
      <c r="AS934" s="11">
        <v>0.39</v>
      </c>
      <c r="AT934" s="11">
        <v>0.25</v>
      </c>
      <c r="AU934" s="11">
        <v>0.44</v>
      </c>
      <c r="AV934" s="11">
        <v>0.19</v>
      </c>
      <c r="AW934" s="11">
        <v>0.27</v>
      </c>
      <c r="AX934" s="11">
        <v>0.27</v>
      </c>
      <c r="AY934" s="11">
        <v>0.28000000000000003</v>
      </c>
    </row>
    <row r="935" spans="1:51">
      <c r="A935" s="3"/>
    </row>
    <row r="936" spans="1:51">
      <c r="A936" s="3"/>
    </row>
    <row r="937" spans="1:51">
      <c r="A937" s="2" t="s">
        <v>296</v>
      </c>
    </row>
    <row r="938" spans="1:51">
      <c r="A938" s="3"/>
    </row>
    <row r="939" spans="1:51" s="10" customFormat="1" ht="29.25" customHeight="1">
      <c r="A939" s="9"/>
      <c r="C939" s="7" t="s">
        <v>39</v>
      </c>
      <c r="D939" s="14" t="s">
        <v>15</v>
      </c>
      <c r="E939" s="15"/>
      <c r="F939" s="15"/>
      <c r="G939" s="15"/>
      <c r="H939" s="14" t="s">
        <v>16</v>
      </c>
      <c r="I939" s="15"/>
      <c r="J939" s="14" t="s">
        <v>17</v>
      </c>
      <c r="K939" s="15"/>
      <c r="L939" s="15"/>
      <c r="M939" s="15"/>
      <c r="N939" s="15"/>
      <c r="O939" s="14" t="s">
        <v>40</v>
      </c>
      <c r="P939" s="15"/>
      <c r="Q939" s="14" t="s">
        <v>19</v>
      </c>
      <c r="R939" s="15"/>
      <c r="S939" s="14" t="s">
        <v>41</v>
      </c>
      <c r="T939" s="15"/>
      <c r="U939" s="14" t="s">
        <v>42</v>
      </c>
      <c r="V939" s="15"/>
      <c r="W939" s="15"/>
      <c r="X939" s="15"/>
      <c r="Y939" s="14" t="s">
        <v>22</v>
      </c>
      <c r="Z939" s="15"/>
      <c r="AA939" s="15"/>
      <c r="AB939" s="15"/>
      <c r="AC939" s="15"/>
      <c r="AD939" s="15"/>
      <c r="AE939" s="15"/>
      <c r="AF939" s="15"/>
      <c r="AG939" s="14" t="s">
        <v>23</v>
      </c>
      <c r="AH939" s="15"/>
      <c r="AI939" s="15"/>
      <c r="AJ939" s="14" t="s">
        <v>24</v>
      </c>
      <c r="AK939" s="15"/>
      <c r="AL939" s="14" t="s">
        <v>25</v>
      </c>
      <c r="AM939" s="15"/>
      <c r="AN939" s="15"/>
      <c r="AO939" s="15"/>
      <c r="AP939" s="15"/>
      <c r="AQ939" s="15"/>
      <c r="AR939" s="15"/>
      <c r="AS939" s="14" t="s">
        <v>26</v>
      </c>
      <c r="AT939" s="15"/>
      <c r="AU939" s="14" t="s">
        <v>43</v>
      </c>
      <c r="AV939" s="15"/>
      <c r="AW939" s="14" t="s">
        <v>44</v>
      </c>
      <c r="AX939" s="15"/>
      <c r="AY939" s="15"/>
    </row>
    <row r="940" spans="1:51" s="7" customFormat="1" ht="32.25" customHeight="1">
      <c r="A940" s="6"/>
      <c r="D940" s="8" t="s">
        <v>45</v>
      </c>
      <c r="E940" s="8" t="s">
        <v>46</v>
      </c>
      <c r="F940" s="8" t="s">
        <v>47</v>
      </c>
      <c r="G940" s="8" t="s">
        <v>48</v>
      </c>
      <c r="H940" s="8" t="s">
        <v>49</v>
      </c>
      <c r="I940" s="8" t="s">
        <v>50</v>
      </c>
      <c r="J940" s="8" t="s">
        <v>51</v>
      </c>
      <c r="K940" s="8" t="s">
        <v>52</v>
      </c>
      <c r="L940" s="8" t="s">
        <v>53</v>
      </c>
      <c r="M940" s="8" t="s">
        <v>54</v>
      </c>
      <c r="N940" s="8" t="s">
        <v>55</v>
      </c>
      <c r="O940" s="8" t="s">
        <v>56</v>
      </c>
      <c r="P940" s="8" t="s">
        <v>57</v>
      </c>
      <c r="Q940" s="8" t="s">
        <v>56</v>
      </c>
      <c r="R940" s="8" t="s">
        <v>57</v>
      </c>
      <c r="S940" s="8" t="s">
        <v>56</v>
      </c>
      <c r="T940" s="8" t="s">
        <v>57</v>
      </c>
      <c r="U940" s="8" t="s">
        <v>58</v>
      </c>
      <c r="V940" s="8" t="s">
        <v>59</v>
      </c>
      <c r="W940" s="8" t="s">
        <v>60</v>
      </c>
      <c r="X940" s="8" t="s">
        <v>61</v>
      </c>
      <c r="Y940" s="8" t="s">
        <v>62</v>
      </c>
      <c r="Z940" s="8" t="s">
        <v>63</v>
      </c>
      <c r="AA940" s="8" t="s">
        <v>64</v>
      </c>
      <c r="AB940" s="8" t="s">
        <v>65</v>
      </c>
      <c r="AC940" s="8" t="s">
        <v>66</v>
      </c>
      <c r="AD940" s="8" t="s">
        <v>67</v>
      </c>
      <c r="AE940" s="8" t="s">
        <v>68</v>
      </c>
      <c r="AF940" s="8" t="s">
        <v>69</v>
      </c>
      <c r="AG940" s="8" t="s">
        <v>70</v>
      </c>
      <c r="AH940" s="8" t="s">
        <v>71</v>
      </c>
      <c r="AI940" s="8" t="s">
        <v>72</v>
      </c>
      <c r="AJ940" s="8" t="s">
        <v>73</v>
      </c>
      <c r="AK940" s="8" t="s">
        <v>74</v>
      </c>
      <c r="AL940" s="8" t="s">
        <v>75</v>
      </c>
      <c r="AM940" s="8" t="s">
        <v>76</v>
      </c>
      <c r="AN940" s="8" t="s">
        <v>77</v>
      </c>
      <c r="AO940" s="8" t="s">
        <v>78</v>
      </c>
      <c r="AP940" s="8" t="s">
        <v>79</v>
      </c>
      <c r="AQ940" s="8" t="s">
        <v>80</v>
      </c>
      <c r="AR940" s="8" t="s">
        <v>81</v>
      </c>
      <c r="AS940" s="8" t="s">
        <v>82</v>
      </c>
      <c r="AT940" s="8" t="s">
        <v>57</v>
      </c>
      <c r="AU940" s="8" t="s">
        <v>56</v>
      </c>
      <c r="AV940" s="8" t="s">
        <v>57</v>
      </c>
      <c r="AW940" s="8" t="s">
        <v>83</v>
      </c>
      <c r="AX940" s="8" t="s">
        <v>84</v>
      </c>
      <c r="AY940" s="8" t="s">
        <v>85</v>
      </c>
    </row>
    <row r="941" spans="1:51">
      <c r="A941" s="3" t="s">
        <v>86</v>
      </c>
      <c r="C941" s="4">
        <v>3408</v>
      </c>
      <c r="D941" s="4">
        <v>1991</v>
      </c>
      <c r="E941" s="4">
        <v>731</v>
      </c>
      <c r="F941" s="4">
        <v>540</v>
      </c>
      <c r="G941" s="4">
        <v>146</v>
      </c>
      <c r="H941" s="4">
        <v>1414</v>
      </c>
      <c r="I941" s="4">
        <v>1573</v>
      </c>
      <c r="J941" s="4">
        <v>1090</v>
      </c>
      <c r="K941" s="4">
        <v>1828</v>
      </c>
      <c r="L941" s="4">
        <v>307</v>
      </c>
      <c r="M941" s="4">
        <v>76</v>
      </c>
      <c r="N941" s="4">
        <v>169</v>
      </c>
      <c r="O941" s="4">
        <v>704</v>
      </c>
      <c r="P941" s="4">
        <v>2283</v>
      </c>
      <c r="Q941" s="4">
        <v>1074</v>
      </c>
      <c r="R941" s="4">
        <v>2011</v>
      </c>
      <c r="S941" s="4">
        <v>1474</v>
      </c>
      <c r="T941" s="4">
        <v>1464</v>
      </c>
      <c r="U941" s="4">
        <v>655</v>
      </c>
      <c r="V941" s="4">
        <v>452</v>
      </c>
      <c r="W941" s="4">
        <v>1102</v>
      </c>
      <c r="X941" s="4">
        <v>1188</v>
      </c>
      <c r="Y941" s="4">
        <v>740</v>
      </c>
      <c r="Z941" s="4">
        <v>639</v>
      </c>
      <c r="AA941" s="4">
        <v>385</v>
      </c>
      <c r="AB941" s="4">
        <v>733</v>
      </c>
      <c r="AC941" s="4">
        <v>2496</v>
      </c>
      <c r="AD941" s="4">
        <v>165</v>
      </c>
      <c r="AE941" s="4">
        <v>329</v>
      </c>
      <c r="AF941" s="4">
        <v>91</v>
      </c>
      <c r="AG941" s="4">
        <v>1175</v>
      </c>
      <c r="AH941" s="4">
        <v>1480</v>
      </c>
      <c r="AI941" s="4">
        <v>646</v>
      </c>
      <c r="AJ941" s="4">
        <v>1103</v>
      </c>
      <c r="AK941" s="4">
        <v>2160</v>
      </c>
      <c r="AL941" s="4">
        <v>922</v>
      </c>
      <c r="AM941" s="4">
        <v>229</v>
      </c>
      <c r="AN941" s="4">
        <v>24</v>
      </c>
      <c r="AO941" s="4">
        <v>1917</v>
      </c>
      <c r="AP941" s="4">
        <v>50</v>
      </c>
      <c r="AQ941" s="4">
        <v>1675</v>
      </c>
      <c r="AR941" s="4">
        <v>1467</v>
      </c>
      <c r="AS941" s="4">
        <v>219</v>
      </c>
      <c r="AT941" s="4">
        <v>2987</v>
      </c>
      <c r="AU941" s="4">
        <v>1062</v>
      </c>
      <c r="AV941" s="4">
        <v>1925</v>
      </c>
      <c r="AW941" s="4">
        <v>1535</v>
      </c>
      <c r="AX941" s="4">
        <v>509</v>
      </c>
      <c r="AY941" s="4">
        <v>846</v>
      </c>
    </row>
    <row r="942" spans="1:51">
      <c r="A942" s="3"/>
    </row>
    <row r="943" spans="1:51">
      <c r="A943" s="3" t="s">
        <v>297</v>
      </c>
      <c r="B943" t="s">
        <v>269</v>
      </c>
      <c r="C943" s="4">
        <v>841</v>
      </c>
      <c r="D943" s="4">
        <v>381</v>
      </c>
      <c r="E943" s="4">
        <v>246</v>
      </c>
      <c r="F943" s="4">
        <v>154</v>
      </c>
      <c r="G943" s="4">
        <v>60</v>
      </c>
      <c r="H943" s="4">
        <v>398</v>
      </c>
      <c r="I943" s="4">
        <v>328</v>
      </c>
      <c r="J943" s="4">
        <v>291</v>
      </c>
      <c r="K943" s="4">
        <v>397</v>
      </c>
      <c r="L943" s="4">
        <v>61</v>
      </c>
      <c r="M943" s="4">
        <v>21</v>
      </c>
      <c r="N943" s="4">
        <v>44</v>
      </c>
      <c r="O943" s="4">
        <v>120</v>
      </c>
      <c r="P943" s="4">
        <v>606</v>
      </c>
      <c r="Q943" s="4">
        <v>240</v>
      </c>
      <c r="R943" s="4">
        <v>513</v>
      </c>
      <c r="S943" s="4">
        <v>357</v>
      </c>
      <c r="T943" s="4">
        <v>360</v>
      </c>
      <c r="U943" s="4">
        <v>200</v>
      </c>
      <c r="V943" s="4">
        <v>99</v>
      </c>
      <c r="W943" s="4">
        <v>234</v>
      </c>
      <c r="X943" s="4">
        <v>307</v>
      </c>
      <c r="Y943" s="4">
        <v>194</v>
      </c>
      <c r="Z943" s="4">
        <v>146</v>
      </c>
      <c r="AA943" s="4">
        <v>90</v>
      </c>
      <c r="AB943" s="4">
        <v>191</v>
      </c>
      <c r="AC943" s="4">
        <v>621</v>
      </c>
      <c r="AD943" s="4">
        <v>44</v>
      </c>
      <c r="AE943" s="4">
        <v>66</v>
      </c>
      <c r="AF943" s="4">
        <v>28</v>
      </c>
      <c r="AG943" s="4">
        <v>262</v>
      </c>
      <c r="AH943" s="4">
        <v>373</v>
      </c>
      <c r="AI943" s="4">
        <v>182</v>
      </c>
      <c r="AJ943" s="4">
        <v>328</v>
      </c>
      <c r="AK943" s="4">
        <v>480</v>
      </c>
      <c r="AL943" s="4">
        <v>202</v>
      </c>
      <c r="AM943" s="4">
        <v>70</v>
      </c>
      <c r="AN943" s="4">
        <v>4</v>
      </c>
      <c r="AO943" s="4">
        <v>504</v>
      </c>
      <c r="AP943" s="4">
        <v>6</v>
      </c>
      <c r="AQ943" s="4">
        <v>434</v>
      </c>
      <c r="AR943" s="4">
        <v>351</v>
      </c>
      <c r="AS943" s="4">
        <v>51</v>
      </c>
      <c r="AT943" s="4">
        <v>755</v>
      </c>
      <c r="AU943" s="4">
        <v>136</v>
      </c>
      <c r="AV943" s="4">
        <v>590</v>
      </c>
      <c r="AW943" s="4">
        <v>389</v>
      </c>
      <c r="AX943" s="4">
        <v>143</v>
      </c>
      <c r="AY943" s="4">
        <v>177</v>
      </c>
    </row>
    <row r="944" spans="1:51">
      <c r="A944" s="3"/>
      <c r="C944" s="11">
        <v>0.25</v>
      </c>
      <c r="D944" s="11">
        <v>0.19</v>
      </c>
      <c r="E944" s="11">
        <v>0.34</v>
      </c>
      <c r="F944" s="11">
        <v>0.28999999999999998</v>
      </c>
      <c r="G944" s="11">
        <v>0.41</v>
      </c>
      <c r="H944" s="11">
        <v>0.28000000000000003</v>
      </c>
      <c r="I944" s="11">
        <v>0.21</v>
      </c>
      <c r="J944" s="11">
        <v>0.27</v>
      </c>
      <c r="K944" s="11">
        <v>0.22</v>
      </c>
      <c r="L944" s="11">
        <v>0.2</v>
      </c>
      <c r="M944" s="11">
        <v>0.27</v>
      </c>
      <c r="N944" s="11">
        <v>0.26</v>
      </c>
      <c r="O944" s="11">
        <v>0.17</v>
      </c>
      <c r="P944" s="11">
        <v>0.27</v>
      </c>
      <c r="Q944" s="11">
        <v>0.22</v>
      </c>
      <c r="R944" s="11">
        <v>0.26</v>
      </c>
      <c r="S944" s="11">
        <v>0.24</v>
      </c>
      <c r="T944" s="11">
        <v>0.25</v>
      </c>
      <c r="U944" s="11">
        <v>0.31</v>
      </c>
      <c r="V944" s="11">
        <v>0.22</v>
      </c>
      <c r="W944" s="11">
        <v>0.21</v>
      </c>
      <c r="X944" s="11">
        <v>0.26</v>
      </c>
      <c r="Y944" s="11">
        <v>0.26</v>
      </c>
      <c r="Z944" s="11">
        <v>0.23</v>
      </c>
      <c r="AA944" s="11">
        <v>0.23</v>
      </c>
      <c r="AB944" s="11">
        <v>0.26</v>
      </c>
      <c r="AC944" s="11">
        <v>0.25</v>
      </c>
      <c r="AD944" s="11">
        <v>0.26</v>
      </c>
      <c r="AE944" s="11">
        <v>0.2</v>
      </c>
      <c r="AF944" s="11">
        <v>0.31</v>
      </c>
      <c r="AG944" s="11">
        <v>0.22</v>
      </c>
      <c r="AH944" s="11">
        <v>0.25</v>
      </c>
      <c r="AI944" s="11">
        <v>0.28000000000000003</v>
      </c>
      <c r="AJ944" s="11">
        <v>0.3</v>
      </c>
      <c r="AK944" s="11">
        <v>0.22</v>
      </c>
      <c r="AL944" s="11">
        <v>0.22</v>
      </c>
      <c r="AM944" s="11">
        <v>0.3</v>
      </c>
      <c r="AN944" s="11">
        <v>0.19</v>
      </c>
      <c r="AO944" s="11">
        <v>0.26</v>
      </c>
      <c r="AP944" s="11">
        <v>0.11</v>
      </c>
      <c r="AQ944" s="11">
        <v>0.26</v>
      </c>
      <c r="AR944" s="11">
        <v>0.24</v>
      </c>
      <c r="AS944" s="11">
        <v>0.23</v>
      </c>
      <c r="AT944" s="11">
        <v>0.25</v>
      </c>
      <c r="AU944" s="11">
        <v>0.13</v>
      </c>
      <c r="AV944" s="11">
        <v>0.31</v>
      </c>
      <c r="AW944" s="11">
        <v>0.25</v>
      </c>
      <c r="AX944" s="11">
        <v>0.28000000000000003</v>
      </c>
      <c r="AY944" s="11">
        <v>0.21</v>
      </c>
    </row>
    <row r="945" spans="1:51">
      <c r="A945" s="3"/>
      <c r="B945" t="s">
        <v>270</v>
      </c>
      <c r="C945" s="4">
        <v>1319</v>
      </c>
      <c r="D945" s="4">
        <v>750</v>
      </c>
      <c r="E945" s="4">
        <v>269</v>
      </c>
      <c r="F945" s="4">
        <v>250</v>
      </c>
      <c r="G945" s="4">
        <v>50</v>
      </c>
      <c r="H945" s="4">
        <v>532</v>
      </c>
      <c r="I945" s="4">
        <v>591</v>
      </c>
      <c r="J945" s="4">
        <v>397</v>
      </c>
      <c r="K945" s="4">
        <v>695</v>
      </c>
      <c r="L945" s="4">
        <v>114</v>
      </c>
      <c r="M945" s="4">
        <v>29</v>
      </c>
      <c r="N945" s="4">
        <v>69</v>
      </c>
      <c r="O945" s="4">
        <v>253</v>
      </c>
      <c r="P945" s="4">
        <v>870</v>
      </c>
      <c r="Q945" s="4">
        <v>406</v>
      </c>
      <c r="R945" s="4">
        <v>747</v>
      </c>
      <c r="S945" s="4">
        <v>550</v>
      </c>
      <c r="T945" s="4">
        <v>558</v>
      </c>
      <c r="U945" s="4">
        <v>276</v>
      </c>
      <c r="V945" s="4">
        <v>187</v>
      </c>
      <c r="W945" s="4">
        <v>406</v>
      </c>
      <c r="X945" s="4">
        <v>444</v>
      </c>
      <c r="Y945" s="4">
        <v>272</v>
      </c>
      <c r="Z945" s="4">
        <v>250</v>
      </c>
      <c r="AA945" s="4">
        <v>158</v>
      </c>
      <c r="AB945" s="4">
        <v>280</v>
      </c>
      <c r="AC945" s="4">
        <v>960</v>
      </c>
      <c r="AD945" s="4">
        <v>71</v>
      </c>
      <c r="AE945" s="4">
        <v>131</v>
      </c>
      <c r="AF945" s="4">
        <v>35</v>
      </c>
      <c r="AG945" s="4">
        <v>481</v>
      </c>
      <c r="AH945" s="4">
        <v>552</v>
      </c>
      <c r="AI945" s="4">
        <v>255</v>
      </c>
      <c r="AJ945" s="4">
        <v>426</v>
      </c>
      <c r="AK945" s="4">
        <v>852</v>
      </c>
      <c r="AL945" s="4">
        <v>357</v>
      </c>
      <c r="AM945" s="4">
        <v>104</v>
      </c>
      <c r="AN945" s="4">
        <v>12</v>
      </c>
      <c r="AO945" s="4">
        <v>731</v>
      </c>
      <c r="AP945" s="4">
        <v>29</v>
      </c>
      <c r="AQ945" s="4">
        <v>637</v>
      </c>
      <c r="AR945" s="4">
        <v>595</v>
      </c>
      <c r="AS945" s="4">
        <v>63</v>
      </c>
      <c r="AT945" s="4">
        <v>1183</v>
      </c>
      <c r="AU945" s="4">
        <v>341</v>
      </c>
      <c r="AV945" s="4">
        <v>781</v>
      </c>
      <c r="AW945" s="4">
        <v>577</v>
      </c>
      <c r="AX945" s="4">
        <v>194</v>
      </c>
      <c r="AY945" s="4">
        <v>350</v>
      </c>
    </row>
    <row r="946" spans="1:51">
      <c r="A946" s="3"/>
      <c r="C946" s="11">
        <v>0.39</v>
      </c>
      <c r="D946" s="11">
        <v>0.38</v>
      </c>
      <c r="E946" s="11">
        <v>0.37</v>
      </c>
      <c r="F946" s="11">
        <v>0.46</v>
      </c>
      <c r="G946" s="11">
        <v>0.34</v>
      </c>
      <c r="H946" s="11">
        <v>0.38</v>
      </c>
      <c r="I946" s="11">
        <v>0.38</v>
      </c>
      <c r="J946" s="11">
        <v>0.36</v>
      </c>
      <c r="K946" s="11">
        <v>0.38</v>
      </c>
      <c r="L946" s="11">
        <v>0.37</v>
      </c>
      <c r="M946" s="11">
        <v>0.39</v>
      </c>
      <c r="N946" s="11">
        <v>0.4</v>
      </c>
      <c r="O946" s="11">
        <v>0.36</v>
      </c>
      <c r="P946" s="11">
        <v>0.38</v>
      </c>
      <c r="Q946" s="11">
        <v>0.38</v>
      </c>
      <c r="R946" s="11">
        <v>0.37</v>
      </c>
      <c r="S946" s="11">
        <v>0.37</v>
      </c>
      <c r="T946" s="11">
        <v>0.38</v>
      </c>
      <c r="U946" s="11">
        <v>0.42</v>
      </c>
      <c r="V946" s="11">
        <v>0.41</v>
      </c>
      <c r="W946" s="11">
        <v>0.37</v>
      </c>
      <c r="X946" s="11">
        <v>0.37</v>
      </c>
      <c r="Y946" s="11">
        <v>0.37</v>
      </c>
      <c r="Z946" s="11">
        <v>0.39</v>
      </c>
      <c r="AA946" s="11">
        <v>0.41</v>
      </c>
      <c r="AB946" s="11">
        <v>0.38</v>
      </c>
      <c r="AC946" s="11">
        <v>0.38</v>
      </c>
      <c r="AD946" s="11">
        <v>0.43</v>
      </c>
      <c r="AE946" s="11">
        <v>0.4</v>
      </c>
      <c r="AF946" s="11">
        <v>0.39</v>
      </c>
      <c r="AG946" s="11">
        <v>0.41</v>
      </c>
      <c r="AH946" s="11">
        <v>0.37</v>
      </c>
      <c r="AI946" s="11">
        <v>0.39</v>
      </c>
      <c r="AJ946" s="11">
        <v>0.39</v>
      </c>
      <c r="AK946" s="11">
        <v>0.39</v>
      </c>
      <c r="AL946" s="11">
        <v>0.39</v>
      </c>
      <c r="AM946" s="11">
        <v>0.45</v>
      </c>
      <c r="AN946" s="11">
        <v>0.49</v>
      </c>
      <c r="AO946" s="11">
        <v>0.38</v>
      </c>
      <c r="AP946" s="11">
        <v>0.57999999999999996</v>
      </c>
      <c r="AQ946" s="11">
        <v>0.38</v>
      </c>
      <c r="AR946" s="11">
        <v>0.41</v>
      </c>
      <c r="AS946" s="11">
        <v>0.28999999999999998</v>
      </c>
      <c r="AT946" s="11">
        <v>0.4</v>
      </c>
      <c r="AU946" s="11">
        <v>0.32</v>
      </c>
      <c r="AV946" s="11">
        <v>0.41</v>
      </c>
      <c r="AW946" s="11">
        <v>0.38</v>
      </c>
      <c r="AX946" s="11">
        <v>0.38</v>
      </c>
      <c r="AY946" s="11">
        <v>0.41</v>
      </c>
    </row>
    <row r="947" spans="1:51">
      <c r="A947" s="3"/>
      <c r="B947" t="s">
        <v>271</v>
      </c>
      <c r="C947" s="4">
        <v>698</v>
      </c>
      <c r="D947" s="4">
        <v>491</v>
      </c>
      <c r="E947" s="4">
        <v>119</v>
      </c>
      <c r="F947" s="4">
        <v>64</v>
      </c>
      <c r="G947" s="4">
        <v>25</v>
      </c>
      <c r="H947" s="4">
        <v>259</v>
      </c>
      <c r="I947" s="4">
        <v>387</v>
      </c>
      <c r="J947" s="4">
        <v>229</v>
      </c>
      <c r="K947" s="4">
        <v>411</v>
      </c>
      <c r="L947" s="4">
        <v>86</v>
      </c>
      <c r="M947" s="4">
        <v>14</v>
      </c>
      <c r="N947" s="4">
        <v>34</v>
      </c>
      <c r="O947" s="4">
        <v>184</v>
      </c>
      <c r="P947" s="4">
        <v>462</v>
      </c>
      <c r="Q947" s="4">
        <v>245</v>
      </c>
      <c r="R947" s="4">
        <v>416</v>
      </c>
      <c r="S947" s="4">
        <v>327</v>
      </c>
      <c r="T947" s="4">
        <v>307</v>
      </c>
      <c r="U947" s="4">
        <v>95</v>
      </c>
      <c r="V947" s="4">
        <v>76</v>
      </c>
      <c r="W947" s="4">
        <v>254</v>
      </c>
      <c r="X947" s="4">
        <v>272</v>
      </c>
      <c r="Y947" s="4">
        <v>165</v>
      </c>
      <c r="Z947" s="4">
        <v>126</v>
      </c>
      <c r="AA947" s="4">
        <v>59</v>
      </c>
      <c r="AB947" s="4">
        <v>158</v>
      </c>
      <c r="AC947" s="4">
        <v>508</v>
      </c>
      <c r="AD947" s="4">
        <v>24</v>
      </c>
      <c r="AE947" s="4">
        <v>89</v>
      </c>
      <c r="AF947" s="4">
        <v>18</v>
      </c>
      <c r="AG947" s="4">
        <v>221</v>
      </c>
      <c r="AH947" s="4">
        <v>321</v>
      </c>
      <c r="AI947" s="4">
        <v>126</v>
      </c>
      <c r="AJ947" s="4">
        <v>189</v>
      </c>
      <c r="AK947" s="4">
        <v>470</v>
      </c>
      <c r="AL947" s="4">
        <v>187</v>
      </c>
      <c r="AM947" s="4">
        <v>19</v>
      </c>
      <c r="AN947" s="4">
        <v>6</v>
      </c>
      <c r="AO947" s="4">
        <v>419</v>
      </c>
      <c r="AP947" s="4">
        <v>7</v>
      </c>
      <c r="AQ947" s="4">
        <v>362</v>
      </c>
      <c r="AR947" s="4">
        <v>275</v>
      </c>
      <c r="AS947" s="4">
        <v>61</v>
      </c>
      <c r="AT947" s="4">
        <v>593</v>
      </c>
      <c r="AU947" s="4">
        <v>317</v>
      </c>
      <c r="AV947" s="4">
        <v>329</v>
      </c>
      <c r="AW947" s="4">
        <v>319</v>
      </c>
      <c r="AX947" s="4">
        <v>109</v>
      </c>
      <c r="AY947" s="4">
        <v>179</v>
      </c>
    </row>
    <row r="948" spans="1:51">
      <c r="A948" s="3"/>
      <c r="C948" s="11">
        <v>0.2</v>
      </c>
      <c r="D948" s="11">
        <v>0.25</v>
      </c>
      <c r="E948" s="11">
        <v>0.16</v>
      </c>
      <c r="F948" s="11">
        <v>0.12</v>
      </c>
      <c r="G948" s="11">
        <v>0.17</v>
      </c>
      <c r="H948" s="11">
        <v>0.18</v>
      </c>
      <c r="I948" s="11">
        <v>0.25</v>
      </c>
      <c r="J948" s="11">
        <v>0.21</v>
      </c>
      <c r="K948" s="11">
        <v>0.22</v>
      </c>
      <c r="L948" s="11">
        <v>0.28000000000000003</v>
      </c>
      <c r="M948" s="11">
        <v>0.19</v>
      </c>
      <c r="N948" s="11">
        <v>0.2</v>
      </c>
      <c r="O948" s="11">
        <v>0.26</v>
      </c>
      <c r="P948" s="11">
        <v>0.2</v>
      </c>
      <c r="Q948" s="11">
        <v>0.23</v>
      </c>
      <c r="R948" s="11">
        <v>0.21</v>
      </c>
      <c r="S948" s="11">
        <v>0.22</v>
      </c>
      <c r="T948" s="11">
        <v>0.21</v>
      </c>
      <c r="U948" s="11">
        <v>0.15</v>
      </c>
      <c r="V948" s="11">
        <v>0.17</v>
      </c>
      <c r="W948" s="11">
        <v>0.23</v>
      </c>
      <c r="X948" s="11">
        <v>0.23</v>
      </c>
      <c r="Y948" s="11">
        <v>0.22</v>
      </c>
      <c r="Z948" s="11">
        <v>0.2</v>
      </c>
      <c r="AA948" s="11">
        <v>0.15</v>
      </c>
      <c r="AB948" s="11">
        <v>0.22</v>
      </c>
      <c r="AC948" s="11">
        <v>0.2</v>
      </c>
      <c r="AD948" s="11">
        <v>0.14000000000000001</v>
      </c>
      <c r="AE948" s="11">
        <v>0.27</v>
      </c>
      <c r="AF948" s="11">
        <v>0.2</v>
      </c>
      <c r="AG948" s="11">
        <v>0.19</v>
      </c>
      <c r="AH948" s="11">
        <v>0.22</v>
      </c>
      <c r="AI948" s="11">
        <v>0.2</v>
      </c>
      <c r="AJ948" s="11">
        <v>0.17</v>
      </c>
      <c r="AK948" s="11">
        <v>0.22</v>
      </c>
      <c r="AL948" s="11">
        <v>0.2</v>
      </c>
      <c r="AM948" s="11">
        <v>0.08</v>
      </c>
      <c r="AN948" s="11">
        <v>0.24</v>
      </c>
      <c r="AO948" s="11">
        <v>0.22</v>
      </c>
      <c r="AP948" s="11">
        <v>0.14000000000000001</v>
      </c>
      <c r="AQ948" s="11">
        <v>0.22</v>
      </c>
      <c r="AR948" s="11">
        <v>0.19</v>
      </c>
      <c r="AS948" s="11">
        <v>0.28000000000000003</v>
      </c>
      <c r="AT948" s="11">
        <v>0.2</v>
      </c>
      <c r="AU948" s="11">
        <v>0.3</v>
      </c>
      <c r="AV948" s="11">
        <v>0.17</v>
      </c>
      <c r="AW948" s="11">
        <v>0.21</v>
      </c>
      <c r="AX948" s="11">
        <v>0.21</v>
      </c>
      <c r="AY948" s="11">
        <v>0.21</v>
      </c>
    </row>
    <row r="949" spans="1:51">
      <c r="A949" s="3"/>
      <c r="B949" t="s">
        <v>272</v>
      </c>
      <c r="C949" s="4">
        <v>357</v>
      </c>
      <c r="D949" s="4">
        <v>260</v>
      </c>
      <c r="E949" s="4">
        <v>56</v>
      </c>
      <c r="F949" s="4">
        <v>35</v>
      </c>
      <c r="G949" s="4">
        <v>6</v>
      </c>
      <c r="H949" s="4">
        <v>147</v>
      </c>
      <c r="I949" s="4">
        <v>182</v>
      </c>
      <c r="J949" s="4">
        <v>112</v>
      </c>
      <c r="K949" s="4">
        <v>222</v>
      </c>
      <c r="L949" s="4">
        <v>29</v>
      </c>
      <c r="M949" s="4">
        <v>8</v>
      </c>
      <c r="N949" s="4">
        <v>20</v>
      </c>
      <c r="O949" s="4">
        <v>100</v>
      </c>
      <c r="P949" s="4">
        <v>229</v>
      </c>
      <c r="Q949" s="4">
        <v>125</v>
      </c>
      <c r="R949" s="4">
        <v>219</v>
      </c>
      <c r="S949" s="4">
        <v>171</v>
      </c>
      <c r="T949" s="4">
        <v>154</v>
      </c>
      <c r="U949" s="4">
        <v>44</v>
      </c>
      <c r="V949" s="4">
        <v>49</v>
      </c>
      <c r="W949" s="4">
        <v>147</v>
      </c>
      <c r="X949" s="4">
        <v>113</v>
      </c>
      <c r="Y949" s="4">
        <v>71</v>
      </c>
      <c r="Z949" s="4">
        <v>73</v>
      </c>
      <c r="AA949" s="4">
        <v>52</v>
      </c>
      <c r="AB949" s="4">
        <v>63</v>
      </c>
      <c r="AC949" s="4">
        <v>259</v>
      </c>
      <c r="AD949" s="4">
        <v>17</v>
      </c>
      <c r="AE949" s="4">
        <v>30</v>
      </c>
      <c r="AF949" s="4">
        <v>9</v>
      </c>
      <c r="AG949" s="4">
        <v>133</v>
      </c>
      <c r="AH949" s="4">
        <v>157</v>
      </c>
      <c r="AI949" s="4">
        <v>53</v>
      </c>
      <c r="AJ949" s="4">
        <v>105</v>
      </c>
      <c r="AK949" s="4">
        <v>233</v>
      </c>
      <c r="AL949" s="4">
        <v>103</v>
      </c>
      <c r="AM949" s="4">
        <v>17</v>
      </c>
      <c r="AN949" s="4">
        <v>2</v>
      </c>
      <c r="AO949" s="4">
        <v>186</v>
      </c>
      <c r="AP949" s="4">
        <v>7</v>
      </c>
      <c r="AQ949" s="4">
        <v>170</v>
      </c>
      <c r="AR949" s="4">
        <v>145</v>
      </c>
      <c r="AS949" s="4">
        <v>34</v>
      </c>
      <c r="AT949" s="4">
        <v>287</v>
      </c>
      <c r="AU949" s="4">
        <v>208</v>
      </c>
      <c r="AV949" s="4">
        <v>120</v>
      </c>
      <c r="AW949" s="4">
        <v>175</v>
      </c>
      <c r="AX949" s="4">
        <v>43</v>
      </c>
      <c r="AY949" s="4">
        <v>88</v>
      </c>
    </row>
    <row r="950" spans="1:51">
      <c r="A950" s="3"/>
      <c r="C950" s="11">
        <v>0.1</v>
      </c>
      <c r="D950" s="11">
        <v>0.13</v>
      </c>
      <c r="E950" s="11">
        <v>0.08</v>
      </c>
      <c r="F950" s="11">
        <v>0.06</v>
      </c>
      <c r="G950" s="11">
        <v>0.04</v>
      </c>
      <c r="H950" s="11">
        <v>0.1</v>
      </c>
      <c r="I950" s="11">
        <v>0.12</v>
      </c>
      <c r="J950" s="11">
        <v>0.1</v>
      </c>
      <c r="K950" s="11">
        <v>0.12</v>
      </c>
      <c r="L950" s="11">
        <v>0.09</v>
      </c>
      <c r="M950" s="11">
        <v>0.1</v>
      </c>
      <c r="N950" s="11">
        <v>0.12</v>
      </c>
      <c r="O950" s="11">
        <v>0.14000000000000001</v>
      </c>
      <c r="P950" s="11">
        <v>0.1</v>
      </c>
      <c r="Q950" s="11">
        <v>0.12</v>
      </c>
      <c r="R950" s="11">
        <v>0.11</v>
      </c>
      <c r="S950" s="11">
        <v>0.12</v>
      </c>
      <c r="T950" s="11">
        <v>0.11</v>
      </c>
      <c r="U950" s="11">
        <v>7.0000000000000007E-2</v>
      </c>
      <c r="V950" s="11">
        <v>0.11</v>
      </c>
      <c r="W950" s="11">
        <v>0.13</v>
      </c>
      <c r="X950" s="11">
        <v>0.1</v>
      </c>
      <c r="Y950" s="11">
        <v>0.1</v>
      </c>
      <c r="Z950" s="11">
        <v>0.11</v>
      </c>
      <c r="AA950" s="11">
        <v>0.14000000000000001</v>
      </c>
      <c r="AB950" s="11">
        <v>0.09</v>
      </c>
      <c r="AC950" s="11">
        <v>0.1</v>
      </c>
      <c r="AD950" s="11">
        <v>0.1</v>
      </c>
      <c r="AE950" s="11">
        <v>0.09</v>
      </c>
      <c r="AF950" s="11">
        <v>0.09</v>
      </c>
      <c r="AG950" s="11">
        <v>0.11</v>
      </c>
      <c r="AH950" s="11">
        <v>0.11</v>
      </c>
      <c r="AI950" s="11">
        <v>0.08</v>
      </c>
      <c r="AJ950" s="11">
        <v>0.1</v>
      </c>
      <c r="AK950" s="11">
        <v>0.11</v>
      </c>
      <c r="AL950" s="11">
        <v>0.11</v>
      </c>
      <c r="AM950" s="11">
        <v>7.0000000000000007E-2</v>
      </c>
      <c r="AN950" s="11">
        <v>0.08</v>
      </c>
      <c r="AO950" s="11">
        <v>0.1</v>
      </c>
      <c r="AP950" s="11">
        <v>0.14000000000000001</v>
      </c>
      <c r="AQ950" s="11">
        <v>0.1</v>
      </c>
      <c r="AR950" s="11">
        <v>0.1</v>
      </c>
      <c r="AS950" s="11">
        <v>0.16</v>
      </c>
      <c r="AT950" s="11">
        <v>0.1</v>
      </c>
      <c r="AU950" s="11">
        <v>0.2</v>
      </c>
      <c r="AV950" s="11">
        <v>0.06</v>
      </c>
      <c r="AW950" s="11">
        <v>0.11</v>
      </c>
      <c r="AX950" s="11">
        <v>0.08</v>
      </c>
      <c r="AY950" s="11">
        <v>0.1</v>
      </c>
    </row>
    <row r="951" spans="1:51">
      <c r="A951" s="3"/>
      <c r="B951" t="s">
        <v>131</v>
      </c>
      <c r="C951" s="4">
        <v>192</v>
      </c>
      <c r="D951" s="4">
        <v>108</v>
      </c>
      <c r="E951" s="4">
        <v>41</v>
      </c>
      <c r="F951" s="4">
        <v>37</v>
      </c>
      <c r="G951" s="4">
        <v>6</v>
      </c>
      <c r="H951" s="4">
        <v>79</v>
      </c>
      <c r="I951" s="4">
        <v>86</v>
      </c>
      <c r="J951" s="4">
        <v>61</v>
      </c>
      <c r="K951" s="4">
        <v>103</v>
      </c>
      <c r="L951" s="4">
        <v>18</v>
      </c>
      <c r="M951" s="4">
        <v>4</v>
      </c>
      <c r="N951" s="4">
        <v>3</v>
      </c>
      <c r="O951" s="4">
        <v>48</v>
      </c>
      <c r="P951" s="4">
        <v>117</v>
      </c>
      <c r="Q951" s="4">
        <v>58</v>
      </c>
      <c r="R951" s="4">
        <v>116</v>
      </c>
      <c r="S951" s="4">
        <v>70</v>
      </c>
      <c r="T951" s="4">
        <v>86</v>
      </c>
      <c r="U951" s="4">
        <v>39</v>
      </c>
      <c r="V951" s="4">
        <v>40</v>
      </c>
      <c r="W951" s="4">
        <v>61</v>
      </c>
      <c r="X951" s="4">
        <v>52</v>
      </c>
      <c r="Y951" s="4">
        <v>38</v>
      </c>
      <c r="Z951" s="4">
        <v>44</v>
      </c>
      <c r="AA951" s="4">
        <v>24</v>
      </c>
      <c r="AB951" s="4">
        <v>42</v>
      </c>
      <c r="AC951" s="4">
        <v>148</v>
      </c>
      <c r="AD951" s="4">
        <v>11</v>
      </c>
      <c r="AE951" s="4">
        <v>13</v>
      </c>
      <c r="AF951" s="4">
        <v>1</v>
      </c>
      <c r="AG951" s="4">
        <v>78</v>
      </c>
      <c r="AH951" s="4">
        <v>78</v>
      </c>
      <c r="AI951" s="4">
        <v>29</v>
      </c>
      <c r="AJ951" s="4">
        <v>54</v>
      </c>
      <c r="AK951" s="4">
        <v>125</v>
      </c>
      <c r="AL951" s="4">
        <v>74</v>
      </c>
      <c r="AM951" s="4">
        <v>19</v>
      </c>
      <c r="AN951" s="4" t="s">
        <v>14</v>
      </c>
      <c r="AO951" s="4">
        <v>77</v>
      </c>
      <c r="AP951" s="4">
        <v>2</v>
      </c>
      <c r="AQ951" s="4">
        <v>72</v>
      </c>
      <c r="AR951" s="4">
        <v>100</v>
      </c>
      <c r="AS951" s="4">
        <v>10</v>
      </c>
      <c r="AT951" s="4">
        <v>169</v>
      </c>
      <c r="AU951" s="4">
        <v>60</v>
      </c>
      <c r="AV951" s="4">
        <v>105</v>
      </c>
      <c r="AW951" s="4">
        <v>75</v>
      </c>
      <c r="AX951" s="4">
        <v>21</v>
      </c>
      <c r="AY951" s="4">
        <v>52</v>
      </c>
    </row>
    <row r="952" spans="1:51">
      <c r="A952" s="3"/>
      <c r="C952" s="11">
        <v>0.06</v>
      </c>
      <c r="D952" s="11">
        <v>0.05</v>
      </c>
      <c r="E952" s="11">
        <v>0.06</v>
      </c>
      <c r="F952" s="11">
        <v>7.0000000000000007E-2</v>
      </c>
      <c r="G952" s="11">
        <v>0.04</v>
      </c>
      <c r="H952" s="11">
        <v>0.06</v>
      </c>
      <c r="I952" s="11">
        <v>0.05</v>
      </c>
      <c r="J952" s="11">
        <v>0.06</v>
      </c>
      <c r="K952" s="11">
        <v>0.06</v>
      </c>
      <c r="L952" s="11">
        <v>0.06</v>
      </c>
      <c r="M952" s="11">
        <v>0.05</v>
      </c>
      <c r="N952" s="11">
        <v>0.02</v>
      </c>
      <c r="O952" s="11">
        <v>7.0000000000000007E-2</v>
      </c>
      <c r="P952" s="11">
        <v>0.05</v>
      </c>
      <c r="Q952" s="11">
        <v>0.05</v>
      </c>
      <c r="R952" s="11">
        <v>0.06</v>
      </c>
      <c r="S952" s="11">
        <v>0.05</v>
      </c>
      <c r="T952" s="11">
        <v>0.06</v>
      </c>
      <c r="U952" s="11">
        <v>0.06</v>
      </c>
      <c r="V952" s="11">
        <v>0.09</v>
      </c>
      <c r="W952" s="11">
        <v>0.06</v>
      </c>
      <c r="X952" s="11">
        <v>0.04</v>
      </c>
      <c r="Y952" s="11">
        <v>0.05</v>
      </c>
      <c r="Z952" s="11">
        <v>7.0000000000000007E-2</v>
      </c>
      <c r="AA952" s="11">
        <v>0.06</v>
      </c>
      <c r="AB952" s="11">
        <v>0.06</v>
      </c>
      <c r="AC952" s="11">
        <v>0.06</v>
      </c>
      <c r="AD952" s="11">
        <v>0.06</v>
      </c>
      <c r="AE952" s="11">
        <v>0.04</v>
      </c>
      <c r="AF952" s="11">
        <v>0.01</v>
      </c>
      <c r="AG952" s="11">
        <v>7.0000000000000007E-2</v>
      </c>
      <c r="AH952" s="11">
        <v>0.05</v>
      </c>
      <c r="AI952" s="11">
        <v>0.04</v>
      </c>
      <c r="AJ952" s="11">
        <v>0.05</v>
      </c>
      <c r="AK952" s="11">
        <v>0.06</v>
      </c>
      <c r="AL952" s="11">
        <v>0.08</v>
      </c>
      <c r="AM952" s="11">
        <v>0.08</v>
      </c>
      <c r="AN952" s="4" t="s">
        <v>14</v>
      </c>
      <c r="AO952" s="11">
        <v>0.04</v>
      </c>
      <c r="AP952" s="11">
        <v>0.03</v>
      </c>
      <c r="AQ952" s="11">
        <v>0.04</v>
      </c>
      <c r="AR952" s="11">
        <v>7.0000000000000007E-2</v>
      </c>
      <c r="AS952" s="11">
        <v>0.05</v>
      </c>
      <c r="AT952" s="11">
        <v>0.06</v>
      </c>
      <c r="AU952" s="11">
        <v>0.06</v>
      </c>
      <c r="AV952" s="11">
        <v>0.05</v>
      </c>
      <c r="AW952" s="11">
        <v>0.05</v>
      </c>
      <c r="AX952" s="11">
        <v>0.04</v>
      </c>
      <c r="AY952" s="11">
        <v>0.06</v>
      </c>
    </row>
    <row r="953" spans="1:51">
      <c r="A953" s="3"/>
      <c r="B953" t="s">
        <v>273</v>
      </c>
      <c r="C953" s="4">
        <v>2160</v>
      </c>
      <c r="D953" s="4">
        <v>1131</v>
      </c>
      <c r="E953" s="4">
        <v>515</v>
      </c>
      <c r="F953" s="4">
        <v>404</v>
      </c>
      <c r="G953" s="4">
        <v>110</v>
      </c>
      <c r="H953" s="4">
        <v>930</v>
      </c>
      <c r="I953" s="4">
        <v>919</v>
      </c>
      <c r="J953" s="4">
        <v>687</v>
      </c>
      <c r="K953" s="4">
        <v>1093</v>
      </c>
      <c r="L953" s="4">
        <v>174</v>
      </c>
      <c r="M953" s="4">
        <v>50</v>
      </c>
      <c r="N953" s="4">
        <v>112</v>
      </c>
      <c r="O953" s="4">
        <v>372</v>
      </c>
      <c r="P953" s="4">
        <v>1476</v>
      </c>
      <c r="Q953" s="4">
        <v>646</v>
      </c>
      <c r="R953" s="4">
        <v>1260</v>
      </c>
      <c r="S953" s="4">
        <v>906</v>
      </c>
      <c r="T953" s="4">
        <v>917</v>
      </c>
      <c r="U953" s="4">
        <v>476</v>
      </c>
      <c r="V953" s="4">
        <v>286</v>
      </c>
      <c r="W953" s="4">
        <v>640</v>
      </c>
      <c r="X953" s="4">
        <v>751</v>
      </c>
      <c r="Y953" s="4">
        <v>466</v>
      </c>
      <c r="Z953" s="4">
        <v>396</v>
      </c>
      <c r="AA953" s="4">
        <v>249</v>
      </c>
      <c r="AB953" s="4">
        <v>471</v>
      </c>
      <c r="AC953" s="4">
        <v>1581</v>
      </c>
      <c r="AD953" s="4">
        <v>115</v>
      </c>
      <c r="AE953" s="4">
        <v>197</v>
      </c>
      <c r="AF953" s="4">
        <v>63</v>
      </c>
      <c r="AG953" s="4">
        <v>743</v>
      </c>
      <c r="AH953" s="4">
        <v>925</v>
      </c>
      <c r="AI953" s="4">
        <v>437</v>
      </c>
      <c r="AJ953" s="4">
        <v>754</v>
      </c>
      <c r="AK953" s="4">
        <v>1332</v>
      </c>
      <c r="AL953" s="4">
        <v>559</v>
      </c>
      <c r="AM953" s="4">
        <v>173</v>
      </c>
      <c r="AN953" s="4">
        <v>16</v>
      </c>
      <c r="AO953" s="4">
        <v>1234</v>
      </c>
      <c r="AP953" s="4">
        <v>35</v>
      </c>
      <c r="AQ953" s="4">
        <v>1071</v>
      </c>
      <c r="AR953" s="4">
        <v>946</v>
      </c>
      <c r="AS953" s="4">
        <v>114</v>
      </c>
      <c r="AT953" s="4">
        <v>1938</v>
      </c>
      <c r="AU953" s="4">
        <v>477</v>
      </c>
      <c r="AV953" s="4">
        <v>1371</v>
      </c>
      <c r="AW953" s="4">
        <v>966</v>
      </c>
      <c r="AX953" s="4">
        <v>338</v>
      </c>
      <c r="AY953" s="4">
        <v>527</v>
      </c>
    </row>
    <row r="954" spans="1:51">
      <c r="A954" s="3"/>
      <c r="C954" s="11">
        <v>0.63</v>
      </c>
      <c r="D954" s="11">
        <v>0.56999999999999995</v>
      </c>
      <c r="E954" s="11">
        <v>0.7</v>
      </c>
      <c r="F954" s="11">
        <v>0.75</v>
      </c>
      <c r="G954" s="11">
        <v>0.75</v>
      </c>
      <c r="H954" s="11">
        <v>0.66</v>
      </c>
      <c r="I954" s="11">
        <v>0.57999999999999996</v>
      </c>
      <c r="J954" s="11">
        <v>0.63</v>
      </c>
      <c r="K954" s="11">
        <v>0.6</v>
      </c>
      <c r="L954" s="11">
        <v>0.56999999999999995</v>
      </c>
      <c r="M954" s="11">
        <v>0.66</v>
      </c>
      <c r="N954" s="11">
        <v>0.66</v>
      </c>
      <c r="O954" s="11">
        <v>0.53</v>
      </c>
      <c r="P954" s="11">
        <v>0.65</v>
      </c>
      <c r="Q954" s="11">
        <v>0.6</v>
      </c>
      <c r="R954" s="11">
        <v>0.63</v>
      </c>
      <c r="S954" s="11">
        <v>0.62</v>
      </c>
      <c r="T954" s="11">
        <v>0.63</v>
      </c>
      <c r="U954" s="11">
        <v>0.73</v>
      </c>
      <c r="V954" s="11">
        <v>0.63</v>
      </c>
      <c r="W954" s="11">
        <v>0.57999999999999996</v>
      </c>
      <c r="X954" s="11">
        <v>0.63</v>
      </c>
      <c r="Y954" s="11">
        <v>0.63</v>
      </c>
      <c r="Z954" s="11">
        <v>0.62</v>
      </c>
      <c r="AA954" s="11">
        <v>0.65</v>
      </c>
      <c r="AB954" s="11">
        <v>0.64</v>
      </c>
      <c r="AC954" s="11">
        <v>0.63</v>
      </c>
      <c r="AD954" s="11">
        <v>0.69</v>
      </c>
      <c r="AE954" s="11">
        <v>0.6</v>
      </c>
      <c r="AF954" s="11">
        <v>0.7</v>
      </c>
      <c r="AG954" s="11">
        <v>0.63</v>
      </c>
      <c r="AH954" s="11">
        <v>0.62</v>
      </c>
      <c r="AI954" s="11">
        <v>0.68</v>
      </c>
      <c r="AJ954" s="11">
        <v>0.68</v>
      </c>
      <c r="AK954" s="11">
        <v>0.62</v>
      </c>
      <c r="AL954" s="11">
        <v>0.61</v>
      </c>
      <c r="AM954" s="11">
        <v>0.76</v>
      </c>
      <c r="AN954" s="11">
        <v>0.67</v>
      </c>
      <c r="AO954" s="11">
        <v>0.64</v>
      </c>
      <c r="AP954" s="11">
        <v>0.69</v>
      </c>
      <c r="AQ954" s="11">
        <v>0.64</v>
      </c>
      <c r="AR954" s="11">
        <v>0.65</v>
      </c>
      <c r="AS954" s="11">
        <v>0.52</v>
      </c>
      <c r="AT954" s="11">
        <v>0.65</v>
      </c>
      <c r="AU954" s="11">
        <v>0.45</v>
      </c>
      <c r="AV954" s="11">
        <v>0.71</v>
      </c>
      <c r="AW954" s="11">
        <v>0.63</v>
      </c>
      <c r="AX954" s="11">
        <v>0.66</v>
      </c>
      <c r="AY954" s="11">
        <v>0.62</v>
      </c>
    </row>
    <row r="955" spans="1:51">
      <c r="A955" s="3"/>
      <c r="B955" t="s">
        <v>274</v>
      </c>
      <c r="C955" s="4">
        <v>1055</v>
      </c>
      <c r="D955" s="4">
        <v>751</v>
      </c>
      <c r="E955" s="4">
        <v>175</v>
      </c>
      <c r="F955" s="4">
        <v>99</v>
      </c>
      <c r="G955" s="4">
        <v>30</v>
      </c>
      <c r="H955" s="4">
        <v>405</v>
      </c>
      <c r="I955" s="4">
        <v>569</v>
      </c>
      <c r="J955" s="4">
        <v>341</v>
      </c>
      <c r="K955" s="4">
        <v>633</v>
      </c>
      <c r="L955" s="4">
        <v>115</v>
      </c>
      <c r="M955" s="4">
        <v>22</v>
      </c>
      <c r="N955" s="4">
        <v>54</v>
      </c>
      <c r="O955" s="4">
        <v>284</v>
      </c>
      <c r="P955" s="4">
        <v>690</v>
      </c>
      <c r="Q955" s="4">
        <v>370</v>
      </c>
      <c r="R955" s="4">
        <v>635</v>
      </c>
      <c r="S955" s="4">
        <v>497</v>
      </c>
      <c r="T955" s="4">
        <v>460</v>
      </c>
      <c r="U955" s="4">
        <v>139</v>
      </c>
      <c r="V955" s="4">
        <v>126</v>
      </c>
      <c r="W955" s="4">
        <v>401</v>
      </c>
      <c r="X955" s="4">
        <v>385</v>
      </c>
      <c r="Y955" s="4">
        <v>236</v>
      </c>
      <c r="Z955" s="4">
        <v>200</v>
      </c>
      <c r="AA955" s="4">
        <v>112</v>
      </c>
      <c r="AB955" s="4">
        <v>220</v>
      </c>
      <c r="AC955" s="4">
        <v>767</v>
      </c>
      <c r="AD955" s="4">
        <v>40</v>
      </c>
      <c r="AE955" s="4">
        <v>119</v>
      </c>
      <c r="AF955" s="4">
        <v>26</v>
      </c>
      <c r="AG955" s="4">
        <v>354</v>
      </c>
      <c r="AH955" s="4">
        <v>478</v>
      </c>
      <c r="AI955" s="4">
        <v>180</v>
      </c>
      <c r="AJ955" s="4">
        <v>294</v>
      </c>
      <c r="AK955" s="4">
        <v>703</v>
      </c>
      <c r="AL955" s="4">
        <v>290</v>
      </c>
      <c r="AM955" s="4">
        <v>37</v>
      </c>
      <c r="AN955" s="4">
        <v>8</v>
      </c>
      <c r="AO955" s="4">
        <v>605</v>
      </c>
      <c r="AP955" s="4">
        <v>14</v>
      </c>
      <c r="AQ955" s="4">
        <v>532</v>
      </c>
      <c r="AR955" s="4">
        <v>421</v>
      </c>
      <c r="AS955" s="4">
        <v>95</v>
      </c>
      <c r="AT955" s="4">
        <v>880</v>
      </c>
      <c r="AU955" s="4">
        <v>525</v>
      </c>
      <c r="AV955" s="4">
        <v>449</v>
      </c>
      <c r="AW955" s="4">
        <v>494</v>
      </c>
      <c r="AX955" s="4">
        <v>151</v>
      </c>
      <c r="AY955" s="4">
        <v>267</v>
      </c>
    </row>
    <row r="956" spans="1:51">
      <c r="A956" s="3"/>
      <c r="C956" s="11">
        <v>0.31</v>
      </c>
      <c r="D956" s="11">
        <v>0.38</v>
      </c>
      <c r="E956" s="11">
        <v>0.24</v>
      </c>
      <c r="F956" s="11">
        <v>0.18</v>
      </c>
      <c r="G956" s="11">
        <v>0.21</v>
      </c>
      <c r="H956" s="11">
        <v>0.28999999999999998</v>
      </c>
      <c r="I956" s="11">
        <v>0.36</v>
      </c>
      <c r="J956" s="11">
        <v>0.31</v>
      </c>
      <c r="K956" s="11">
        <v>0.35</v>
      </c>
      <c r="L956" s="11">
        <v>0.37</v>
      </c>
      <c r="M956" s="11">
        <v>0.28999999999999998</v>
      </c>
      <c r="N956" s="11">
        <v>0.32</v>
      </c>
      <c r="O956" s="11">
        <v>0.4</v>
      </c>
      <c r="P956" s="11">
        <v>0.3</v>
      </c>
      <c r="Q956" s="11">
        <v>0.34</v>
      </c>
      <c r="R956" s="11">
        <v>0.32</v>
      </c>
      <c r="S956" s="11">
        <v>0.34</v>
      </c>
      <c r="T956" s="11">
        <v>0.31</v>
      </c>
      <c r="U956" s="11">
        <v>0.21</v>
      </c>
      <c r="V956" s="11">
        <v>0.28000000000000003</v>
      </c>
      <c r="W956" s="11">
        <v>0.36</v>
      </c>
      <c r="X956" s="11">
        <v>0.32</v>
      </c>
      <c r="Y956" s="11">
        <v>0.32</v>
      </c>
      <c r="Z956" s="11">
        <v>0.31</v>
      </c>
      <c r="AA956" s="11">
        <v>0.28999999999999998</v>
      </c>
      <c r="AB956" s="11">
        <v>0.3</v>
      </c>
      <c r="AC956" s="11">
        <v>0.31</v>
      </c>
      <c r="AD956" s="11">
        <v>0.24</v>
      </c>
      <c r="AE956" s="11">
        <v>0.36</v>
      </c>
      <c r="AF956" s="11">
        <v>0.28999999999999998</v>
      </c>
      <c r="AG956" s="11">
        <v>0.3</v>
      </c>
      <c r="AH956" s="11">
        <v>0.32</v>
      </c>
      <c r="AI956" s="11">
        <v>0.28000000000000003</v>
      </c>
      <c r="AJ956" s="11">
        <v>0.27</v>
      </c>
      <c r="AK956" s="11">
        <v>0.33</v>
      </c>
      <c r="AL956" s="11">
        <v>0.31</v>
      </c>
      <c r="AM956" s="11">
        <v>0.16</v>
      </c>
      <c r="AN956" s="11">
        <v>0.33</v>
      </c>
      <c r="AO956" s="11">
        <v>0.32</v>
      </c>
      <c r="AP956" s="11">
        <v>0.28000000000000003</v>
      </c>
      <c r="AQ956" s="11">
        <v>0.32</v>
      </c>
      <c r="AR956" s="11">
        <v>0.28999999999999998</v>
      </c>
      <c r="AS956" s="11">
        <v>0.43</v>
      </c>
      <c r="AT956" s="11">
        <v>0.28999999999999998</v>
      </c>
      <c r="AU956" s="11">
        <v>0.49</v>
      </c>
      <c r="AV956" s="11">
        <v>0.23</v>
      </c>
      <c r="AW956" s="11">
        <v>0.32</v>
      </c>
      <c r="AX956" s="11">
        <v>0.3</v>
      </c>
      <c r="AY956" s="11">
        <v>0.32</v>
      </c>
    </row>
    <row r="957" spans="1:51">
      <c r="A957" s="3"/>
    </row>
    <row r="958" spans="1:51">
      <c r="A958" s="3"/>
    </row>
    <row r="959" spans="1:51">
      <c r="A959" s="2" t="s">
        <v>298</v>
      </c>
    </row>
    <row r="960" spans="1:51">
      <c r="A960" s="3"/>
    </row>
    <row r="961" spans="1:51" s="10" customFormat="1" ht="29.25" customHeight="1">
      <c r="A961" s="9"/>
      <c r="C961" s="7" t="s">
        <v>39</v>
      </c>
      <c r="D961" s="14" t="s">
        <v>15</v>
      </c>
      <c r="E961" s="15"/>
      <c r="F961" s="15"/>
      <c r="G961" s="15"/>
      <c r="H961" s="14" t="s">
        <v>16</v>
      </c>
      <c r="I961" s="15"/>
      <c r="J961" s="14" t="s">
        <v>17</v>
      </c>
      <c r="K961" s="15"/>
      <c r="L961" s="15"/>
      <c r="M961" s="15"/>
      <c r="N961" s="15"/>
      <c r="O961" s="14" t="s">
        <v>40</v>
      </c>
      <c r="P961" s="15"/>
      <c r="Q961" s="14" t="s">
        <v>19</v>
      </c>
      <c r="R961" s="15"/>
      <c r="S961" s="14" t="s">
        <v>41</v>
      </c>
      <c r="T961" s="15"/>
      <c r="U961" s="14" t="s">
        <v>42</v>
      </c>
      <c r="V961" s="15"/>
      <c r="W961" s="15"/>
      <c r="X961" s="15"/>
      <c r="Y961" s="14" t="s">
        <v>22</v>
      </c>
      <c r="Z961" s="15"/>
      <c r="AA961" s="15"/>
      <c r="AB961" s="15"/>
      <c r="AC961" s="15"/>
      <c r="AD961" s="15"/>
      <c r="AE961" s="15"/>
      <c r="AF961" s="15"/>
      <c r="AG961" s="14" t="s">
        <v>23</v>
      </c>
      <c r="AH961" s="15"/>
      <c r="AI961" s="15"/>
      <c r="AJ961" s="14" t="s">
        <v>24</v>
      </c>
      <c r="AK961" s="15"/>
      <c r="AL961" s="14" t="s">
        <v>25</v>
      </c>
      <c r="AM961" s="15"/>
      <c r="AN961" s="15"/>
      <c r="AO961" s="15"/>
      <c r="AP961" s="15"/>
      <c r="AQ961" s="15"/>
      <c r="AR961" s="15"/>
      <c r="AS961" s="14" t="s">
        <v>26</v>
      </c>
      <c r="AT961" s="15"/>
      <c r="AU961" s="14" t="s">
        <v>43</v>
      </c>
      <c r="AV961" s="15"/>
      <c r="AW961" s="14" t="s">
        <v>44</v>
      </c>
      <c r="AX961" s="15"/>
      <c r="AY961" s="15"/>
    </row>
    <row r="962" spans="1:51" s="7" customFormat="1" ht="32.25" customHeight="1">
      <c r="A962" s="6"/>
      <c r="D962" s="8" t="s">
        <v>45</v>
      </c>
      <c r="E962" s="8" t="s">
        <v>46</v>
      </c>
      <c r="F962" s="8" t="s">
        <v>47</v>
      </c>
      <c r="G962" s="8" t="s">
        <v>48</v>
      </c>
      <c r="H962" s="8" t="s">
        <v>49</v>
      </c>
      <c r="I962" s="8" t="s">
        <v>50</v>
      </c>
      <c r="J962" s="8" t="s">
        <v>51</v>
      </c>
      <c r="K962" s="8" t="s">
        <v>52</v>
      </c>
      <c r="L962" s="8" t="s">
        <v>53</v>
      </c>
      <c r="M962" s="8" t="s">
        <v>54</v>
      </c>
      <c r="N962" s="8" t="s">
        <v>55</v>
      </c>
      <c r="O962" s="8" t="s">
        <v>56</v>
      </c>
      <c r="P962" s="8" t="s">
        <v>57</v>
      </c>
      <c r="Q962" s="8" t="s">
        <v>56</v>
      </c>
      <c r="R962" s="8" t="s">
        <v>57</v>
      </c>
      <c r="S962" s="8" t="s">
        <v>56</v>
      </c>
      <c r="T962" s="8" t="s">
        <v>57</v>
      </c>
      <c r="U962" s="8" t="s">
        <v>58</v>
      </c>
      <c r="V962" s="8" t="s">
        <v>59</v>
      </c>
      <c r="W962" s="8" t="s">
        <v>60</v>
      </c>
      <c r="X962" s="8" t="s">
        <v>61</v>
      </c>
      <c r="Y962" s="8" t="s">
        <v>62</v>
      </c>
      <c r="Z962" s="8" t="s">
        <v>63</v>
      </c>
      <c r="AA962" s="8" t="s">
        <v>64</v>
      </c>
      <c r="AB962" s="8" t="s">
        <v>65</v>
      </c>
      <c r="AC962" s="8" t="s">
        <v>66</v>
      </c>
      <c r="AD962" s="8" t="s">
        <v>67</v>
      </c>
      <c r="AE962" s="8" t="s">
        <v>68</v>
      </c>
      <c r="AF962" s="8" t="s">
        <v>69</v>
      </c>
      <c r="AG962" s="8" t="s">
        <v>70</v>
      </c>
      <c r="AH962" s="8" t="s">
        <v>71</v>
      </c>
      <c r="AI962" s="8" t="s">
        <v>72</v>
      </c>
      <c r="AJ962" s="8" t="s">
        <v>73</v>
      </c>
      <c r="AK962" s="8" t="s">
        <v>74</v>
      </c>
      <c r="AL962" s="8" t="s">
        <v>75</v>
      </c>
      <c r="AM962" s="8" t="s">
        <v>76</v>
      </c>
      <c r="AN962" s="8" t="s">
        <v>77</v>
      </c>
      <c r="AO962" s="8" t="s">
        <v>78</v>
      </c>
      <c r="AP962" s="8" t="s">
        <v>79</v>
      </c>
      <c r="AQ962" s="8" t="s">
        <v>80</v>
      </c>
      <c r="AR962" s="8" t="s">
        <v>81</v>
      </c>
      <c r="AS962" s="8" t="s">
        <v>82</v>
      </c>
      <c r="AT962" s="8" t="s">
        <v>57</v>
      </c>
      <c r="AU962" s="8" t="s">
        <v>56</v>
      </c>
      <c r="AV962" s="8" t="s">
        <v>57</v>
      </c>
      <c r="AW962" s="8" t="s">
        <v>83</v>
      </c>
      <c r="AX962" s="8" t="s">
        <v>84</v>
      </c>
      <c r="AY962" s="8" t="s">
        <v>85</v>
      </c>
    </row>
    <row r="963" spans="1:51">
      <c r="A963" s="3" t="s">
        <v>86</v>
      </c>
      <c r="C963" s="4">
        <v>3541</v>
      </c>
      <c r="D963" s="4">
        <v>2081</v>
      </c>
      <c r="E963" s="4">
        <v>760</v>
      </c>
      <c r="F963" s="4">
        <v>552</v>
      </c>
      <c r="G963" s="4">
        <v>147</v>
      </c>
      <c r="H963" s="4">
        <v>1460</v>
      </c>
      <c r="I963" s="4">
        <v>1649</v>
      </c>
      <c r="J963" s="4">
        <v>1179</v>
      </c>
      <c r="K963" s="4">
        <v>1865</v>
      </c>
      <c r="L963" s="4">
        <v>312</v>
      </c>
      <c r="M963" s="4">
        <v>80</v>
      </c>
      <c r="N963" s="4">
        <v>169</v>
      </c>
      <c r="O963" s="4">
        <v>740</v>
      </c>
      <c r="P963" s="4">
        <v>2369</v>
      </c>
      <c r="Q963" s="4">
        <v>1114</v>
      </c>
      <c r="R963" s="4">
        <v>2099</v>
      </c>
      <c r="S963" s="4">
        <v>1528</v>
      </c>
      <c r="T963" s="4">
        <v>1531</v>
      </c>
      <c r="U963" s="4">
        <v>664</v>
      </c>
      <c r="V963" s="4">
        <v>460</v>
      </c>
      <c r="W963" s="4">
        <v>1142</v>
      </c>
      <c r="X963" s="4">
        <v>1267</v>
      </c>
      <c r="Y963" s="4">
        <v>766</v>
      </c>
      <c r="Z963" s="4">
        <v>668</v>
      </c>
      <c r="AA963" s="4">
        <v>389</v>
      </c>
      <c r="AB963" s="4">
        <v>759</v>
      </c>
      <c r="AC963" s="4">
        <v>2582</v>
      </c>
      <c r="AD963" s="4">
        <v>176</v>
      </c>
      <c r="AE963" s="4">
        <v>341</v>
      </c>
      <c r="AF963" s="4">
        <v>98</v>
      </c>
      <c r="AG963" s="4">
        <v>1192</v>
      </c>
      <c r="AH963" s="4">
        <v>1536</v>
      </c>
      <c r="AI963" s="4">
        <v>697</v>
      </c>
      <c r="AJ963" s="4">
        <v>1144</v>
      </c>
      <c r="AK963" s="4">
        <v>2243</v>
      </c>
      <c r="AL963" s="4">
        <v>948</v>
      </c>
      <c r="AM963" s="4">
        <v>232</v>
      </c>
      <c r="AN963" s="4">
        <v>25</v>
      </c>
      <c r="AO963" s="4">
        <v>2000</v>
      </c>
      <c r="AP963" s="4">
        <v>51</v>
      </c>
      <c r="AQ963" s="4">
        <v>1753</v>
      </c>
      <c r="AR963" s="4">
        <v>1502</v>
      </c>
      <c r="AS963" s="4">
        <v>221</v>
      </c>
      <c r="AT963" s="4">
        <v>3108</v>
      </c>
      <c r="AU963" s="4">
        <v>1101</v>
      </c>
      <c r="AV963" s="4">
        <v>2009</v>
      </c>
      <c r="AW963" s="4">
        <v>1589</v>
      </c>
      <c r="AX963" s="4">
        <v>539</v>
      </c>
      <c r="AY963" s="4">
        <v>878</v>
      </c>
    </row>
    <row r="964" spans="1:51">
      <c r="A964" s="3"/>
    </row>
    <row r="965" spans="1:51">
      <c r="A965" s="3" t="s">
        <v>299</v>
      </c>
      <c r="B965" t="s">
        <v>269</v>
      </c>
      <c r="C965" s="4">
        <v>824</v>
      </c>
      <c r="D965" s="4">
        <v>418</v>
      </c>
      <c r="E965" s="4">
        <v>226</v>
      </c>
      <c r="F965" s="4">
        <v>126</v>
      </c>
      <c r="G965" s="4">
        <v>55</v>
      </c>
      <c r="H965" s="4">
        <v>389</v>
      </c>
      <c r="I965" s="4">
        <v>337</v>
      </c>
      <c r="J965" s="4">
        <v>274</v>
      </c>
      <c r="K965" s="4">
        <v>422</v>
      </c>
      <c r="L965" s="4">
        <v>70</v>
      </c>
      <c r="M965" s="4">
        <v>21</v>
      </c>
      <c r="N965" s="4">
        <v>43</v>
      </c>
      <c r="O965" s="4">
        <v>141</v>
      </c>
      <c r="P965" s="4">
        <v>585</v>
      </c>
      <c r="Q965" s="4">
        <v>239</v>
      </c>
      <c r="R965" s="4">
        <v>516</v>
      </c>
      <c r="S965" s="4">
        <v>353</v>
      </c>
      <c r="T965" s="4">
        <v>365</v>
      </c>
      <c r="U965" s="4">
        <v>182</v>
      </c>
      <c r="V965" s="4">
        <v>90</v>
      </c>
      <c r="W965" s="4">
        <v>249</v>
      </c>
      <c r="X965" s="4">
        <v>302</v>
      </c>
      <c r="Y965" s="4">
        <v>185</v>
      </c>
      <c r="Z965" s="4">
        <v>158</v>
      </c>
      <c r="AA965" s="4">
        <v>86</v>
      </c>
      <c r="AB965" s="4">
        <v>187</v>
      </c>
      <c r="AC965" s="4">
        <v>616</v>
      </c>
      <c r="AD965" s="4">
        <v>41</v>
      </c>
      <c r="AE965" s="4">
        <v>74</v>
      </c>
      <c r="AF965" s="4">
        <v>20</v>
      </c>
      <c r="AG965" s="4">
        <v>257</v>
      </c>
      <c r="AH965" s="4">
        <v>370</v>
      </c>
      <c r="AI965" s="4">
        <v>171</v>
      </c>
      <c r="AJ965" s="4">
        <v>331</v>
      </c>
      <c r="AK965" s="4">
        <v>456</v>
      </c>
      <c r="AL965" s="4">
        <v>216</v>
      </c>
      <c r="AM965" s="4">
        <v>50</v>
      </c>
      <c r="AN965" s="4">
        <v>4</v>
      </c>
      <c r="AO965" s="4">
        <v>483</v>
      </c>
      <c r="AP965" s="4">
        <v>9</v>
      </c>
      <c r="AQ965" s="4">
        <v>424</v>
      </c>
      <c r="AR965" s="4">
        <v>338</v>
      </c>
      <c r="AS965" s="4">
        <v>48</v>
      </c>
      <c r="AT965" s="4">
        <v>737</v>
      </c>
      <c r="AU965" s="4">
        <v>160</v>
      </c>
      <c r="AV965" s="4">
        <v>567</v>
      </c>
      <c r="AW965" s="4">
        <v>372</v>
      </c>
      <c r="AX965" s="4">
        <v>132</v>
      </c>
      <c r="AY965" s="4">
        <v>190</v>
      </c>
    </row>
    <row r="966" spans="1:51">
      <c r="A966" s="3"/>
      <c r="C966" s="11">
        <v>0.23</v>
      </c>
      <c r="D966" s="11">
        <v>0.2</v>
      </c>
      <c r="E966" s="11">
        <v>0.3</v>
      </c>
      <c r="F966" s="11">
        <v>0.23</v>
      </c>
      <c r="G966" s="11">
        <v>0.37</v>
      </c>
      <c r="H966" s="11">
        <v>0.27</v>
      </c>
      <c r="I966" s="11">
        <v>0.2</v>
      </c>
      <c r="J966" s="11">
        <v>0.23</v>
      </c>
      <c r="K966" s="11">
        <v>0.23</v>
      </c>
      <c r="L966" s="11">
        <v>0.22</v>
      </c>
      <c r="M966" s="11">
        <v>0.26</v>
      </c>
      <c r="N966" s="11">
        <v>0.25</v>
      </c>
      <c r="O966" s="11">
        <v>0.19</v>
      </c>
      <c r="P966" s="11">
        <v>0.25</v>
      </c>
      <c r="Q966" s="11">
        <v>0.21</v>
      </c>
      <c r="R966" s="11">
        <v>0.25</v>
      </c>
      <c r="S966" s="11">
        <v>0.23</v>
      </c>
      <c r="T966" s="11">
        <v>0.24</v>
      </c>
      <c r="U966" s="11">
        <v>0.27</v>
      </c>
      <c r="V966" s="11">
        <v>0.2</v>
      </c>
      <c r="W966" s="11">
        <v>0.22</v>
      </c>
      <c r="X966" s="11">
        <v>0.24</v>
      </c>
      <c r="Y966" s="11">
        <v>0.24</v>
      </c>
      <c r="Z966" s="11">
        <v>0.24</v>
      </c>
      <c r="AA966" s="11">
        <v>0.22</v>
      </c>
      <c r="AB966" s="11">
        <v>0.25</v>
      </c>
      <c r="AC966" s="11">
        <v>0.24</v>
      </c>
      <c r="AD966" s="11">
        <v>0.23</v>
      </c>
      <c r="AE966" s="11">
        <v>0.22</v>
      </c>
      <c r="AF966" s="11">
        <v>0.21</v>
      </c>
      <c r="AG966" s="11">
        <v>0.22</v>
      </c>
      <c r="AH966" s="11">
        <v>0.24</v>
      </c>
      <c r="AI966" s="11">
        <v>0.25</v>
      </c>
      <c r="AJ966" s="11">
        <v>0.28999999999999998</v>
      </c>
      <c r="AK966" s="11">
        <v>0.2</v>
      </c>
      <c r="AL966" s="11">
        <v>0.23</v>
      </c>
      <c r="AM966" s="11">
        <v>0.22</v>
      </c>
      <c r="AN966" s="11">
        <v>0.18</v>
      </c>
      <c r="AO966" s="11">
        <v>0.24</v>
      </c>
      <c r="AP966" s="11">
        <v>0.17</v>
      </c>
      <c r="AQ966" s="11">
        <v>0.24</v>
      </c>
      <c r="AR966" s="11">
        <v>0.23</v>
      </c>
      <c r="AS966" s="11">
        <v>0.22</v>
      </c>
      <c r="AT966" s="11">
        <v>0.24</v>
      </c>
      <c r="AU966" s="11">
        <v>0.14000000000000001</v>
      </c>
      <c r="AV966" s="11">
        <v>0.28000000000000003</v>
      </c>
      <c r="AW966" s="11">
        <v>0.23</v>
      </c>
      <c r="AX966" s="11">
        <v>0.24</v>
      </c>
      <c r="AY966" s="11">
        <v>0.22</v>
      </c>
    </row>
    <row r="967" spans="1:51">
      <c r="A967" s="3"/>
      <c r="B967" t="s">
        <v>270</v>
      </c>
      <c r="C967" s="4">
        <v>1598</v>
      </c>
      <c r="D967" s="4">
        <v>917</v>
      </c>
      <c r="E967" s="4">
        <v>321</v>
      </c>
      <c r="F967" s="4">
        <v>303</v>
      </c>
      <c r="G967" s="4">
        <v>57</v>
      </c>
      <c r="H967" s="4">
        <v>645</v>
      </c>
      <c r="I967" s="4">
        <v>713</v>
      </c>
      <c r="J967" s="4">
        <v>503</v>
      </c>
      <c r="K967" s="4">
        <v>825</v>
      </c>
      <c r="L967" s="4">
        <v>132</v>
      </c>
      <c r="M967" s="4">
        <v>34</v>
      </c>
      <c r="N967" s="4">
        <v>77</v>
      </c>
      <c r="O967" s="4">
        <v>331</v>
      </c>
      <c r="P967" s="4">
        <v>1027</v>
      </c>
      <c r="Q967" s="4">
        <v>500</v>
      </c>
      <c r="R967" s="4">
        <v>900</v>
      </c>
      <c r="S967" s="4">
        <v>653</v>
      </c>
      <c r="T967" s="4">
        <v>689</v>
      </c>
      <c r="U967" s="4">
        <v>339</v>
      </c>
      <c r="V967" s="4">
        <v>225</v>
      </c>
      <c r="W967" s="4">
        <v>497</v>
      </c>
      <c r="X967" s="4">
        <v>532</v>
      </c>
      <c r="Y967" s="4">
        <v>345</v>
      </c>
      <c r="Z967" s="4">
        <v>304</v>
      </c>
      <c r="AA967" s="4">
        <v>180</v>
      </c>
      <c r="AB967" s="4">
        <v>330</v>
      </c>
      <c r="AC967" s="4">
        <v>1159</v>
      </c>
      <c r="AD967" s="4">
        <v>84</v>
      </c>
      <c r="AE967" s="4">
        <v>163</v>
      </c>
      <c r="AF967" s="4">
        <v>41</v>
      </c>
      <c r="AG967" s="4">
        <v>584</v>
      </c>
      <c r="AH967" s="4">
        <v>668</v>
      </c>
      <c r="AI967" s="4">
        <v>303</v>
      </c>
      <c r="AJ967" s="4">
        <v>503</v>
      </c>
      <c r="AK967" s="4">
        <v>1049</v>
      </c>
      <c r="AL967" s="4">
        <v>444</v>
      </c>
      <c r="AM967" s="4">
        <v>125</v>
      </c>
      <c r="AN967" s="4">
        <v>11</v>
      </c>
      <c r="AO967" s="4">
        <v>889</v>
      </c>
      <c r="AP967" s="4">
        <v>27</v>
      </c>
      <c r="AQ967" s="4">
        <v>774</v>
      </c>
      <c r="AR967" s="4">
        <v>722</v>
      </c>
      <c r="AS967" s="4">
        <v>95</v>
      </c>
      <c r="AT967" s="4">
        <v>1425</v>
      </c>
      <c r="AU967" s="4">
        <v>463</v>
      </c>
      <c r="AV967" s="4">
        <v>895</v>
      </c>
      <c r="AW967" s="4">
        <v>711</v>
      </c>
      <c r="AX967" s="4">
        <v>264</v>
      </c>
      <c r="AY967" s="4">
        <v>394</v>
      </c>
    </row>
    <row r="968" spans="1:51">
      <c r="A968" s="3"/>
      <c r="C968" s="11">
        <v>0.45</v>
      </c>
      <c r="D968" s="11">
        <v>0.44</v>
      </c>
      <c r="E968" s="11">
        <v>0.42</v>
      </c>
      <c r="F968" s="11">
        <v>0.55000000000000004</v>
      </c>
      <c r="G968" s="11">
        <v>0.39</v>
      </c>
      <c r="H968" s="11">
        <v>0.44</v>
      </c>
      <c r="I968" s="11">
        <v>0.43</v>
      </c>
      <c r="J968" s="11">
        <v>0.43</v>
      </c>
      <c r="K968" s="11">
        <v>0.44</v>
      </c>
      <c r="L968" s="11">
        <v>0.42</v>
      </c>
      <c r="M968" s="11">
        <v>0.42</v>
      </c>
      <c r="N968" s="11">
        <v>0.46</v>
      </c>
      <c r="O968" s="11">
        <v>0.45</v>
      </c>
      <c r="P968" s="11">
        <v>0.43</v>
      </c>
      <c r="Q968" s="11">
        <v>0.45</v>
      </c>
      <c r="R968" s="11">
        <v>0.43</v>
      </c>
      <c r="S968" s="11">
        <v>0.43</v>
      </c>
      <c r="T968" s="11">
        <v>0.45</v>
      </c>
      <c r="U968" s="11">
        <v>0.51</v>
      </c>
      <c r="V968" s="11">
        <v>0.49</v>
      </c>
      <c r="W968" s="11">
        <v>0.44</v>
      </c>
      <c r="X968" s="11">
        <v>0.42</v>
      </c>
      <c r="Y968" s="11">
        <v>0.45</v>
      </c>
      <c r="Z968" s="11">
        <v>0.45</v>
      </c>
      <c r="AA968" s="11">
        <v>0.46</v>
      </c>
      <c r="AB968" s="11">
        <v>0.44</v>
      </c>
      <c r="AC968" s="11">
        <v>0.45</v>
      </c>
      <c r="AD968" s="11">
        <v>0.48</v>
      </c>
      <c r="AE968" s="11">
        <v>0.48</v>
      </c>
      <c r="AF968" s="11">
        <v>0.42</v>
      </c>
      <c r="AG968" s="11">
        <v>0.49</v>
      </c>
      <c r="AH968" s="11">
        <v>0.43</v>
      </c>
      <c r="AI968" s="11">
        <v>0.43</v>
      </c>
      <c r="AJ968" s="11">
        <v>0.44</v>
      </c>
      <c r="AK968" s="11">
        <v>0.47</v>
      </c>
      <c r="AL968" s="11">
        <v>0.47</v>
      </c>
      <c r="AM968" s="11">
        <v>0.54</v>
      </c>
      <c r="AN968" s="11">
        <v>0.46</v>
      </c>
      <c r="AO968" s="11">
        <v>0.44</v>
      </c>
      <c r="AP968" s="11">
        <v>0.53</v>
      </c>
      <c r="AQ968" s="11">
        <v>0.44</v>
      </c>
      <c r="AR968" s="11">
        <v>0.48</v>
      </c>
      <c r="AS968" s="11">
        <v>0.43</v>
      </c>
      <c r="AT968" s="11">
        <v>0.46</v>
      </c>
      <c r="AU968" s="11">
        <v>0.42</v>
      </c>
      <c r="AV968" s="11">
        <v>0.45</v>
      </c>
      <c r="AW968" s="11">
        <v>0.45</v>
      </c>
      <c r="AX968" s="11">
        <v>0.49</v>
      </c>
      <c r="AY968" s="11">
        <v>0.45</v>
      </c>
    </row>
    <row r="969" spans="1:51">
      <c r="A969" s="3"/>
      <c r="B969" t="s">
        <v>271</v>
      </c>
      <c r="C969" s="4">
        <v>624</v>
      </c>
      <c r="D969" s="4">
        <v>441</v>
      </c>
      <c r="E969" s="4">
        <v>118</v>
      </c>
      <c r="F969" s="4">
        <v>45</v>
      </c>
      <c r="G969" s="4">
        <v>20</v>
      </c>
      <c r="H969" s="4">
        <v>228</v>
      </c>
      <c r="I969" s="4">
        <v>357</v>
      </c>
      <c r="J969" s="4">
        <v>222</v>
      </c>
      <c r="K969" s="4">
        <v>356</v>
      </c>
      <c r="L969" s="4">
        <v>69</v>
      </c>
      <c r="M969" s="4">
        <v>14</v>
      </c>
      <c r="N969" s="4">
        <v>32</v>
      </c>
      <c r="O969" s="4">
        <v>150</v>
      </c>
      <c r="P969" s="4">
        <v>436</v>
      </c>
      <c r="Q969" s="4">
        <v>227</v>
      </c>
      <c r="R969" s="4">
        <v>372</v>
      </c>
      <c r="S969" s="4">
        <v>315</v>
      </c>
      <c r="T969" s="4">
        <v>259</v>
      </c>
      <c r="U969" s="4">
        <v>66</v>
      </c>
      <c r="V969" s="4">
        <v>66</v>
      </c>
      <c r="W969" s="4">
        <v>224</v>
      </c>
      <c r="X969" s="4">
        <v>267</v>
      </c>
      <c r="Y969" s="4">
        <v>137</v>
      </c>
      <c r="Z969" s="4">
        <v>109</v>
      </c>
      <c r="AA969" s="4">
        <v>56</v>
      </c>
      <c r="AB969" s="4">
        <v>144</v>
      </c>
      <c r="AC969" s="4">
        <v>446</v>
      </c>
      <c r="AD969" s="4">
        <v>31</v>
      </c>
      <c r="AE969" s="4">
        <v>66</v>
      </c>
      <c r="AF969" s="4">
        <v>20</v>
      </c>
      <c r="AG969" s="4">
        <v>172</v>
      </c>
      <c r="AH969" s="4">
        <v>283</v>
      </c>
      <c r="AI969" s="4">
        <v>143</v>
      </c>
      <c r="AJ969" s="4">
        <v>168</v>
      </c>
      <c r="AK969" s="4">
        <v>419</v>
      </c>
      <c r="AL969" s="4">
        <v>135</v>
      </c>
      <c r="AM969" s="4">
        <v>24</v>
      </c>
      <c r="AN969" s="4">
        <v>5</v>
      </c>
      <c r="AO969" s="4">
        <v>392</v>
      </c>
      <c r="AP969" s="4">
        <v>7</v>
      </c>
      <c r="AQ969" s="4">
        <v>345</v>
      </c>
      <c r="AR969" s="4">
        <v>217</v>
      </c>
      <c r="AS969" s="4">
        <v>48</v>
      </c>
      <c r="AT969" s="4">
        <v>531</v>
      </c>
      <c r="AU969" s="4">
        <v>284</v>
      </c>
      <c r="AV969" s="4">
        <v>302</v>
      </c>
      <c r="AW969" s="4">
        <v>302</v>
      </c>
      <c r="AX969" s="4">
        <v>74</v>
      </c>
      <c r="AY969" s="4">
        <v>160</v>
      </c>
    </row>
    <row r="970" spans="1:51">
      <c r="A970" s="3"/>
      <c r="C970" s="11">
        <v>0.18</v>
      </c>
      <c r="D970" s="11">
        <v>0.21</v>
      </c>
      <c r="E970" s="11">
        <v>0.16</v>
      </c>
      <c r="F970" s="11">
        <v>0.08</v>
      </c>
      <c r="G970" s="11">
        <v>0.13</v>
      </c>
      <c r="H970" s="11">
        <v>0.16</v>
      </c>
      <c r="I970" s="11">
        <v>0.22</v>
      </c>
      <c r="J970" s="11">
        <v>0.19</v>
      </c>
      <c r="K970" s="11">
        <v>0.19</v>
      </c>
      <c r="L970" s="11">
        <v>0.22</v>
      </c>
      <c r="M970" s="11">
        <v>0.18</v>
      </c>
      <c r="N970" s="11">
        <v>0.19</v>
      </c>
      <c r="O970" s="11">
        <v>0.2</v>
      </c>
      <c r="P970" s="11">
        <v>0.18</v>
      </c>
      <c r="Q970" s="11">
        <v>0.2</v>
      </c>
      <c r="R970" s="11">
        <v>0.18</v>
      </c>
      <c r="S970" s="11">
        <v>0.21</v>
      </c>
      <c r="T970" s="11">
        <v>0.17</v>
      </c>
      <c r="U970" s="11">
        <v>0.1</v>
      </c>
      <c r="V970" s="11">
        <v>0.14000000000000001</v>
      </c>
      <c r="W970" s="11">
        <v>0.2</v>
      </c>
      <c r="X970" s="11">
        <v>0.21</v>
      </c>
      <c r="Y970" s="11">
        <v>0.18</v>
      </c>
      <c r="Z970" s="11">
        <v>0.16</v>
      </c>
      <c r="AA970" s="11">
        <v>0.15</v>
      </c>
      <c r="AB970" s="11">
        <v>0.19</v>
      </c>
      <c r="AC970" s="11">
        <v>0.17</v>
      </c>
      <c r="AD970" s="11">
        <v>0.17</v>
      </c>
      <c r="AE970" s="11">
        <v>0.19</v>
      </c>
      <c r="AF970" s="11">
        <v>0.21</v>
      </c>
      <c r="AG970" s="11">
        <v>0.14000000000000001</v>
      </c>
      <c r="AH970" s="11">
        <v>0.18</v>
      </c>
      <c r="AI970" s="11">
        <v>0.21</v>
      </c>
      <c r="AJ970" s="11">
        <v>0.15</v>
      </c>
      <c r="AK970" s="11">
        <v>0.19</v>
      </c>
      <c r="AL970" s="11">
        <v>0.14000000000000001</v>
      </c>
      <c r="AM970" s="11">
        <v>0.1</v>
      </c>
      <c r="AN970" s="11">
        <v>0.2</v>
      </c>
      <c r="AO970" s="11">
        <v>0.2</v>
      </c>
      <c r="AP970" s="11">
        <v>0.13</v>
      </c>
      <c r="AQ970" s="11">
        <v>0.2</v>
      </c>
      <c r="AR970" s="11">
        <v>0.14000000000000001</v>
      </c>
      <c r="AS970" s="11">
        <v>0.22</v>
      </c>
      <c r="AT970" s="11">
        <v>0.17</v>
      </c>
      <c r="AU970" s="11">
        <v>0.26</v>
      </c>
      <c r="AV970" s="11">
        <v>0.15</v>
      </c>
      <c r="AW970" s="11">
        <v>0.19</v>
      </c>
      <c r="AX970" s="11">
        <v>0.14000000000000001</v>
      </c>
      <c r="AY970" s="11">
        <v>0.18</v>
      </c>
    </row>
    <row r="971" spans="1:51">
      <c r="A971" s="3"/>
      <c r="B971" t="s">
        <v>272</v>
      </c>
      <c r="C971" s="4">
        <v>205</v>
      </c>
      <c r="D971" s="4">
        <v>145</v>
      </c>
      <c r="E971" s="4">
        <v>32</v>
      </c>
      <c r="F971" s="4">
        <v>23</v>
      </c>
      <c r="G971" s="4">
        <v>6</v>
      </c>
      <c r="H971" s="4">
        <v>75</v>
      </c>
      <c r="I971" s="4">
        <v>113</v>
      </c>
      <c r="J971" s="4">
        <v>79</v>
      </c>
      <c r="K971" s="4">
        <v>112</v>
      </c>
      <c r="L971" s="4">
        <v>20</v>
      </c>
      <c r="M971" s="4">
        <v>5</v>
      </c>
      <c r="N971" s="4">
        <v>13</v>
      </c>
      <c r="O971" s="4">
        <v>60</v>
      </c>
      <c r="P971" s="4">
        <v>128</v>
      </c>
      <c r="Q971" s="4">
        <v>69</v>
      </c>
      <c r="R971" s="4">
        <v>129</v>
      </c>
      <c r="S971" s="4">
        <v>95</v>
      </c>
      <c r="T971" s="4">
        <v>92</v>
      </c>
      <c r="U971" s="4">
        <v>24</v>
      </c>
      <c r="V971" s="4">
        <v>22</v>
      </c>
      <c r="W971" s="4">
        <v>71</v>
      </c>
      <c r="X971" s="4">
        <v>85</v>
      </c>
      <c r="Y971" s="4">
        <v>36</v>
      </c>
      <c r="Z971" s="4">
        <v>36</v>
      </c>
      <c r="AA971" s="4">
        <v>32</v>
      </c>
      <c r="AB971" s="4">
        <v>38</v>
      </c>
      <c r="AC971" s="4">
        <v>142</v>
      </c>
      <c r="AD971" s="4">
        <v>9</v>
      </c>
      <c r="AE971" s="4">
        <v>19</v>
      </c>
      <c r="AF971" s="4">
        <v>6</v>
      </c>
      <c r="AG971" s="4">
        <v>57</v>
      </c>
      <c r="AH971" s="4">
        <v>101</v>
      </c>
      <c r="AI971" s="4">
        <v>37</v>
      </c>
      <c r="AJ971" s="4">
        <v>62</v>
      </c>
      <c r="AK971" s="4">
        <v>130</v>
      </c>
      <c r="AL971" s="4">
        <v>59</v>
      </c>
      <c r="AM971" s="4">
        <v>12</v>
      </c>
      <c r="AN971" s="4">
        <v>1</v>
      </c>
      <c r="AO971" s="4">
        <v>99</v>
      </c>
      <c r="AP971" s="4">
        <v>6</v>
      </c>
      <c r="AQ971" s="4">
        <v>86</v>
      </c>
      <c r="AR971" s="4">
        <v>91</v>
      </c>
      <c r="AS971" s="4">
        <v>14</v>
      </c>
      <c r="AT971" s="4">
        <v>168</v>
      </c>
      <c r="AU971" s="4">
        <v>103</v>
      </c>
      <c r="AV971" s="4">
        <v>85</v>
      </c>
      <c r="AW971" s="4">
        <v>83</v>
      </c>
      <c r="AX971" s="4">
        <v>29</v>
      </c>
      <c r="AY971" s="4">
        <v>59</v>
      </c>
    </row>
    <row r="972" spans="1:51">
      <c r="A972" s="3"/>
      <c r="C972" s="11">
        <v>0.06</v>
      </c>
      <c r="D972" s="11">
        <v>7.0000000000000007E-2</v>
      </c>
      <c r="E972" s="11">
        <v>0.04</v>
      </c>
      <c r="F972" s="11">
        <v>0.04</v>
      </c>
      <c r="G972" s="11">
        <v>0.04</v>
      </c>
      <c r="H972" s="11">
        <v>0.05</v>
      </c>
      <c r="I972" s="11">
        <v>7.0000000000000007E-2</v>
      </c>
      <c r="J972" s="11">
        <v>7.0000000000000007E-2</v>
      </c>
      <c r="K972" s="11">
        <v>0.06</v>
      </c>
      <c r="L972" s="11">
        <v>7.0000000000000007E-2</v>
      </c>
      <c r="M972" s="11">
        <v>0.06</v>
      </c>
      <c r="N972" s="11">
        <v>0.08</v>
      </c>
      <c r="O972" s="11">
        <v>0.08</v>
      </c>
      <c r="P972" s="11">
        <v>0.05</v>
      </c>
      <c r="Q972" s="11">
        <v>0.06</v>
      </c>
      <c r="R972" s="11">
        <v>0.06</v>
      </c>
      <c r="S972" s="11">
        <v>0.06</v>
      </c>
      <c r="T972" s="11">
        <v>0.06</v>
      </c>
      <c r="U972" s="11">
        <v>0.04</v>
      </c>
      <c r="V972" s="11">
        <v>0.05</v>
      </c>
      <c r="W972" s="11">
        <v>0.06</v>
      </c>
      <c r="X972" s="11">
        <v>7.0000000000000007E-2</v>
      </c>
      <c r="Y972" s="11">
        <v>0.05</v>
      </c>
      <c r="Z972" s="11">
        <v>0.05</v>
      </c>
      <c r="AA972" s="11">
        <v>0.08</v>
      </c>
      <c r="AB972" s="11">
        <v>0.05</v>
      </c>
      <c r="AC972" s="11">
        <v>0.05</v>
      </c>
      <c r="AD972" s="11">
        <v>0.05</v>
      </c>
      <c r="AE972" s="11">
        <v>0.06</v>
      </c>
      <c r="AF972" s="11">
        <v>0.06</v>
      </c>
      <c r="AG972" s="11">
        <v>0.05</v>
      </c>
      <c r="AH972" s="11">
        <v>7.0000000000000007E-2</v>
      </c>
      <c r="AI972" s="11">
        <v>0.05</v>
      </c>
      <c r="AJ972" s="11">
        <v>0.05</v>
      </c>
      <c r="AK972" s="11">
        <v>0.06</v>
      </c>
      <c r="AL972" s="11">
        <v>0.06</v>
      </c>
      <c r="AM972" s="11">
        <v>0.05</v>
      </c>
      <c r="AN972" s="11">
        <v>0.04</v>
      </c>
      <c r="AO972" s="11">
        <v>0.05</v>
      </c>
      <c r="AP972" s="11">
        <v>0.12</v>
      </c>
      <c r="AQ972" s="11">
        <v>0.05</v>
      </c>
      <c r="AR972" s="11">
        <v>0.06</v>
      </c>
      <c r="AS972" s="11">
        <v>0.06</v>
      </c>
      <c r="AT972" s="11">
        <v>0.05</v>
      </c>
      <c r="AU972" s="11">
        <v>0.09</v>
      </c>
      <c r="AV972" s="11">
        <v>0.04</v>
      </c>
      <c r="AW972" s="11">
        <v>0.05</v>
      </c>
      <c r="AX972" s="11">
        <v>0.05</v>
      </c>
      <c r="AY972" s="11">
        <v>7.0000000000000007E-2</v>
      </c>
    </row>
    <row r="973" spans="1:51">
      <c r="A973" s="3"/>
      <c r="B973" t="s">
        <v>131</v>
      </c>
      <c r="C973" s="4">
        <v>290</v>
      </c>
      <c r="D973" s="4">
        <v>161</v>
      </c>
      <c r="E973" s="4">
        <v>64</v>
      </c>
      <c r="F973" s="4">
        <v>56</v>
      </c>
      <c r="G973" s="4">
        <v>10</v>
      </c>
      <c r="H973" s="4">
        <v>123</v>
      </c>
      <c r="I973" s="4">
        <v>128</v>
      </c>
      <c r="J973" s="4">
        <v>101</v>
      </c>
      <c r="K973" s="4">
        <v>150</v>
      </c>
      <c r="L973" s="4">
        <v>21</v>
      </c>
      <c r="M973" s="4">
        <v>7</v>
      </c>
      <c r="N973" s="4">
        <v>4</v>
      </c>
      <c r="O973" s="4">
        <v>58</v>
      </c>
      <c r="P973" s="4">
        <v>193</v>
      </c>
      <c r="Q973" s="4">
        <v>79</v>
      </c>
      <c r="R973" s="4">
        <v>182</v>
      </c>
      <c r="S973" s="4">
        <v>113</v>
      </c>
      <c r="T973" s="4">
        <v>125</v>
      </c>
      <c r="U973" s="4">
        <v>53</v>
      </c>
      <c r="V973" s="4">
        <v>57</v>
      </c>
      <c r="W973" s="4">
        <v>100</v>
      </c>
      <c r="X973" s="4">
        <v>79</v>
      </c>
      <c r="Y973" s="4">
        <v>62</v>
      </c>
      <c r="Z973" s="4">
        <v>61</v>
      </c>
      <c r="AA973" s="4">
        <v>35</v>
      </c>
      <c r="AB973" s="4">
        <v>60</v>
      </c>
      <c r="AC973" s="4">
        <v>220</v>
      </c>
      <c r="AD973" s="4">
        <v>11</v>
      </c>
      <c r="AE973" s="4">
        <v>19</v>
      </c>
      <c r="AF973" s="4">
        <v>10</v>
      </c>
      <c r="AG973" s="4">
        <v>122</v>
      </c>
      <c r="AH973" s="4">
        <v>114</v>
      </c>
      <c r="AI973" s="4">
        <v>43</v>
      </c>
      <c r="AJ973" s="4">
        <v>80</v>
      </c>
      <c r="AK973" s="4">
        <v>188</v>
      </c>
      <c r="AL973" s="4">
        <v>94</v>
      </c>
      <c r="AM973" s="4">
        <v>21</v>
      </c>
      <c r="AN973" s="4">
        <v>3</v>
      </c>
      <c r="AO973" s="4">
        <v>137</v>
      </c>
      <c r="AP973" s="4">
        <v>3</v>
      </c>
      <c r="AQ973" s="4">
        <v>124</v>
      </c>
      <c r="AR973" s="4">
        <v>134</v>
      </c>
      <c r="AS973" s="4">
        <v>16</v>
      </c>
      <c r="AT973" s="4">
        <v>248</v>
      </c>
      <c r="AU973" s="4">
        <v>91</v>
      </c>
      <c r="AV973" s="4">
        <v>160</v>
      </c>
      <c r="AW973" s="4">
        <v>121</v>
      </c>
      <c r="AX973" s="4">
        <v>40</v>
      </c>
      <c r="AY973" s="4">
        <v>75</v>
      </c>
    </row>
    <row r="974" spans="1:51">
      <c r="A974" s="3"/>
      <c r="C974" s="11">
        <v>0.08</v>
      </c>
      <c r="D974" s="11">
        <v>0.08</v>
      </c>
      <c r="E974" s="11">
        <v>0.08</v>
      </c>
      <c r="F974" s="11">
        <v>0.1</v>
      </c>
      <c r="G974" s="11">
        <v>7.0000000000000007E-2</v>
      </c>
      <c r="H974" s="11">
        <v>0.08</v>
      </c>
      <c r="I974" s="11">
        <v>0.08</v>
      </c>
      <c r="J974" s="11">
        <v>0.09</v>
      </c>
      <c r="K974" s="11">
        <v>0.08</v>
      </c>
      <c r="L974" s="11">
        <v>7.0000000000000007E-2</v>
      </c>
      <c r="M974" s="11">
        <v>0.08</v>
      </c>
      <c r="N974" s="11">
        <v>0.02</v>
      </c>
      <c r="O974" s="11">
        <v>0.08</v>
      </c>
      <c r="P974" s="11">
        <v>0.08</v>
      </c>
      <c r="Q974" s="11">
        <v>7.0000000000000007E-2</v>
      </c>
      <c r="R974" s="11">
        <v>0.09</v>
      </c>
      <c r="S974" s="11">
        <v>7.0000000000000007E-2</v>
      </c>
      <c r="T974" s="11">
        <v>0.08</v>
      </c>
      <c r="U974" s="11">
        <v>0.08</v>
      </c>
      <c r="V974" s="11">
        <v>0.12</v>
      </c>
      <c r="W974" s="11">
        <v>0.09</v>
      </c>
      <c r="X974" s="11">
        <v>0.06</v>
      </c>
      <c r="Y974" s="11">
        <v>0.08</v>
      </c>
      <c r="Z974" s="11">
        <v>0.09</v>
      </c>
      <c r="AA974" s="11">
        <v>0.09</v>
      </c>
      <c r="AB974" s="11">
        <v>0.08</v>
      </c>
      <c r="AC974" s="11">
        <v>0.09</v>
      </c>
      <c r="AD974" s="11">
        <v>0.06</v>
      </c>
      <c r="AE974" s="11">
        <v>0.06</v>
      </c>
      <c r="AF974" s="11">
        <v>0.11</v>
      </c>
      <c r="AG974" s="11">
        <v>0.1</v>
      </c>
      <c r="AH974" s="11">
        <v>7.0000000000000007E-2</v>
      </c>
      <c r="AI974" s="11">
        <v>0.06</v>
      </c>
      <c r="AJ974" s="11">
        <v>7.0000000000000007E-2</v>
      </c>
      <c r="AK974" s="11">
        <v>0.08</v>
      </c>
      <c r="AL974" s="11">
        <v>0.1</v>
      </c>
      <c r="AM974" s="11">
        <v>0.09</v>
      </c>
      <c r="AN974" s="11">
        <v>0.12</v>
      </c>
      <c r="AO974" s="11">
        <v>7.0000000000000007E-2</v>
      </c>
      <c r="AP974" s="11">
        <v>0.05</v>
      </c>
      <c r="AQ974" s="11">
        <v>7.0000000000000007E-2</v>
      </c>
      <c r="AR974" s="11">
        <v>0.09</v>
      </c>
      <c r="AS974" s="11">
        <v>7.0000000000000007E-2</v>
      </c>
      <c r="AT974" s="11">
        <v>0.08</v>
      </c>
      <c r="AU974" s="11">
        <v>0.08</v>
      </c>
      <c r="AV974" s="11">
        <v>0.08</v>
      </c>
      <c r="AW974" s="11">
        <v>0.08</v>
      </c>
      <c r="AX974" s="11">
        <v>7.0000000000000007E-2</v>
      </c>
      <c r="AY974" s="11">
        <v>0.08</v>
      </c>
    </row>
    <row r="975" spans="1:51">
      <c r="A975" s="3"/>
      <c r="B975" t="s">
        <v>273</v>
      </c>
      <c r="C975" s="4">
        <v>2422</v>
      </c>
      <c r="D975" s="4">
        <v>1335</v>
      </c>
      <c r="E975" s="4">
        <v>547</v>
      </c>
      <c r="F975" s="4">
        <v>429</v>
      </c>
      <c r="G975" s="4">
        <v>112</v>
      </c>
      <c r="H975" s="4">
        <v>1034</v>
      </c>
      <c r="I975" s="4">
        <v>1051</v>
      </c>
      <c r="J975" s="4">
        <v>776</v>
      </c>
      <c r="K975" s="4">
        <v>1247</v>
      </c>
      <c r="L975" s="4">
        <v>202</v>
      </c>
      <c r="M975" s="4">
        <v>55</v>
      </c>
      <c r="N975" s="4">
        <v>120</v>
      </c>
      <c r="O975" s="4">
        <v>472</v>
      </c>
      <c r="P975" s="4">
        <v>1613</v>
      </c>
      <c r="Q975" s="4">
        <v>739</v>
      </c>
      <c r="R975" s="4">
        <v>1416</v>
      </c>
      <c r="S975" s="4">
        <v>1006</v>
      </c>
      <c r="T975" s="4">
        <v>1054</v>
      </c>
      <c r="U975" s="4">
        <v>521</v>
      </c>
      <c r="V975" s="4">
        <v>315</v>
      </c>
      <c r="W975" s="4">
        <v>746</v>
      </c>
      <c r="X975" s="4">
        <v>835</v>
      </c>
      <c r="Y975" s="4">
        <v>531</v>
      </c>
      <c r="Z975" s="4">
        <v>461</v>
      </c>
      <c r="AA975" s="4">
        <v>266</v>
      </c>
      <c r="AB975" s="4">
        <v>517</v>
      </c>
      <c r="AC975" s="4">
        <v>1775</v>
      </c>
      <c r="AD975" s="4">
        <v>125</v>
      </c>
      <c r="AE975" s="4">
        <v>237</v>
      </c>
      <c r="AF975" s="4">
        <v>62</v>
      </c>
      <c r="AG975" s="4">
        <v>841</v>
      </c>
      <c r="AH975" s="4">
        <v>1038</v>
      </c>
      <c r="AI975" s="4">
        <v>474</v>
      </c>
      <c r="AJ975" s="4">
        <v>834</v>
      </c>
      <c r="AK975" s="4">
        <v>1505</v>
      </c>
      <c r="AL975" s="4">
        <v>660</v>
      </c>
      <c r="AM975" s="4">
        <v>175</v>
      </c>
      <c r="AN975" s="4">
        <v>16</v>
      </c>
      <c r="AO975" s="4">
        <v>1372</v>
      </c>
      <c r="AP975" s="4">
        <v>36</v>
      </c>
      <c r="AQ975" s="4">
        <v>1198</v>
      </c>
      <c r="AR975" s="4">
        <v>1060</v>
      </c>
      <c r="AS975" s="4">
        <v>143</v>
      </c>
      <c r="AT975" s="4">
        <v>2161</v>
      </c>
      <c r="AU975" s="4">
        <v>623</v>
      </c>
      <c r="AV975" s="4">
        <v>1462</v>
      </c>
      <c r="AW975" s="4">
        <v>1083</v>
      </c>
      <c r="AX975" s="4">
        <v>396</v>
      </c>
      <c r="AY975" s="4">
        <v>584</v>
      </c>
    </row>
    <row r="976" spans="1:51">
      <c r="A976" s="3"/>
      <c r="C976" s="11">
        <v>0.68</v>
      </c>
      <c r="D976" s="11">
        <v>0.64</v>
      </c>
      <c r="E976" s="11">
        <v>0.72</v>
      </c>
      <c r="F976" s="11">
        <v>0.78</v>
      </c>
      <c r="G976" s="11">
        <v>0.76</v>
      </c>
      <c r="H976" s="11">
        <v>0.71</v>
      </c>
      <c r="I976" s="11">
        <v>0.64</v>
      </c>
      <c r="J976" s="11">
        <v>0.66</v>
      </c>
      <c r="K976" s="11">
        <v>0.67</v>
      </c>
      <c r="L976" s="11">
        <v>0.65</v>
      </c>
      <c r="M976" s="11">
        <v>0.68</v>
      </c>
      <c r="N976" s="11">
        <v>0.71</v>
      </c>
      <c r="O976" s="11">
        <v>0.64</v>
      </c>
      <c r="P976" s="11">
        <v>0.68</v>
      </c>
      <c r="Q976" s="11">
        <v>0.66</v>
      </c>
      <c r="R976" s="11">
        <v>0.67</v>
      </c>
      <c r="S976" s="11">
        <v>0.66</v>
      </c>
      <c r="T976" s="11">
        <v>0.69</v>
      </c>
      <c r="U976" s="11">
        <v>0.78</v>
      </c>
      <c r="V976" s="11">
        <v>0.69</v>
      </c>
      <c r="W976" s="11">
        <v>0.65</v>
      </c>
      <c r="X976" s="11">
        <v>0.66</v>
      </c>
      <c r="Y976" s="11">
        <v>0.69</v>
      </c>
      <c r="Z976" s="11">
        <v>0.69</v>
      </c>
      <c r="AA976" s="11">
        <v>0.68</v>
      </c>
      <c r="AB976" s="11">
        <v>0.68</v>
      </c>
      <c r="AC976" s="11">
        <v>0.69</v>
      </c>
      <c r="AD976" s="11">
        <v>0.71</v>
      </c>
      <c r="AE976" s="11">
        <v>0.69</v>
      </c>
      <c r="AF976" s="11">
        <v>0.63</v>
      </c>
      <c r="AG976" s="11">
        <v>0.71</v>
      </c>
      <c r="AH976" s="11">
        <v>0.68</v>
      </c>
      <c r="AI976" s="11">
        <v>0.68</v>
      </c>
      <c r="AJ976" s="11">
        <v>0.73</v>
      </c>
      <c r="AK976" s="11">
        <v>0.67</v>
      </c>
      <c r="AL976" s="11">
        <v>0.7</v>
      </c>
      <c r="AM976" s="11">
        <v>0.76</v>
      </c>
      <c r="AN976" s="11">
        <v>0.64</v>
      </c>
      <c r="AO976" s="11">
        <v>0.69</v>
      </c>
      <c r="AP976" s="11">
        <v>0.7</v>
      </c>
      <c r="AQ976" s="11">
        <v>0.68</v>
      </c>
      <c r="AR976" s="11">
        <v>0.71</v>
      </c>
      <c r="AS976" s="11">
        <v>0.65</v>
      </c>
      <c r="AT976" s="11">
        <v>0.7</v>
      </c>
      <c r="AU976" s="11">
        <v>0.56999999999999995</v>
      </c>
      <c r="AV976" s="11">
        <v>0.73</v>
      </c>
      <c r="AW976" s="11">
        <v>0.68</v>
      </c>
      <c r="AX976" s="11">
        <v>0.73</v>
      </c>
      <c r="AY976" s="11">
        <v>0.67</v>
      </c>
    </row>
    <row r="977" spans="1:51">
      <c r="A977" s="3"/>
      <c r="B977" t="s">
        <v>274</v>
      </c>
      <c r="C977" s="4">
        <v>829</v>
      </c>
      <c r="D977" s="4">
        <v>586</v>
      </c>
      <c r="E977" s="4">
        <v>150</v>
      </c>
      <c r="F977" s="4">
        <v>68</v>
      </c>
      <c r="G977" s="4">
        <v>26</v>
      </c>
      <c r="H977" s="4">
        <v>303</v>
      </c>
      <c r="I977" s="4">
        <v>470</v>
      </c>
      <c r="J977" s="4">
        <v>301</v>
      </c>
      <c r="K977" s="4">
        <v>468</v>
      </c>
      <c r="L977" s="4">
        <v>89</v>
      </c>
      <c r="M977" s="4">
        <v>19</v>
      </c>
      <c r="N977" s="4">
        <v>45</v>
      </c>
      <c r="O977" s="4">
        <v>209</v>
      </c>
      <c r="P977" s="4">
        <v>564</v>
      </c>
      <c r="Q977" s="4">
        <v>296</v>
      </c>
      <c r="R977" s="4">
        <v>501</v>
      </c>
      <c r="S977" s="4">
        <v>410</v>
      </c>
      <c r="T977" s="4">
        <v>351</v>
      </c>
      <c r="U977" s="4">
        <v>90</v>
      </c>
      <c r="V977" s="4">
        <v>88</v>
      </c>
      <c r="W977" s="4">
        <v>296</v>
      </c>
      <c r="X977" s="4">
        <v>352</v>
      </c>
      <c r="Y977" s="4">
        <v>173</v>
      </c>
      <c r="Z977" s="4">
        <v>145</v>
      </c>
      <c r="AA977" s="4">
        <v>88</v>
      </c>
      <c r="AB977" s="4">
        <v>181</v>
      </c>
      <c r="AC977" s="4">
        <v>588</v>
      </c>
      <c r="AD977" s="4">
        <v>40</v>
      </c>
      <c r="AE977" s="4">
        <v>85</v>
      </c>
      <c r="AF977" s="4">
        <v>26</v>
      </c>
      <c r="AG977" s="4">
        <v>229</v>
      </c>
      <c r="AH977" s="4">
        <v>384</v>
      </c>
      <c r="AI977" s="4">
        <v>180</v>
      </c>
      <c r="AJ977" s="4">
        <v>230</v>
      </c>
      <c r="AK977" s="4">
        <v>550</v>
      </c>
      <c r="AL977" s="4">
        <v>194</v>
      </c>
      <c r="AM977" s="4">
        <v>36</v>
      </c>
      <c r="AN977" s="4">
        <v>6</v>
      </c>
      <c r="AO977" s="4">
        <v>491</v>
      </c>
      <c r="AP977" s="4">
        <v>13</v>
      </c>
      <c r="AQ977" s="4">
        <v>431</v>
      </c>
      <c r="AR977" s="4">
        <v>308</v>
      </c>
      <c r="AS977" s="4">
        <v>62</v>
      </c>
      <c r="AT977" s="4">
        <v>699</v>
      </c>
      <c r="AU977" s="4">
        <v>387</v>
      </c>
      <c r="AV977" s="4">
        <v>386</v>
      </c>
      <c r="AW977" s="4">
        <v>385</v>
      </c>
      <c r="AX977" s="4">
        <v>103</v>
      </c>
      <c r="AY977" s="4">
        <v>219</v>
      </c>
    </row>
    <row r="978" spans="1:51">
      <c r="A978" s="3"/>
      <c r="C978" s="11">
        <v>0.23</v>
      </c>
      <c r="D978" s="11">
        <v>0.28000000000000003</v>
      </c>
      <c r="E978" s="11">
        <v>0.2</v>
      </c>
      <c r="F978" s="11">
        <v>0.12</v>
      </c>
      <c r="G978" s="11">
        <v>0.17</v>
      </c>
      <c r="H978" s="11">
        <v>0.21</v>
      </c>
      <c r="I978" s="11">
        <v>0.28999999999999998</v>
      </c>
      <c r="J978" s="11">
        <v>0.26</v>
      </c>
      <c r="K978" s="11">
        <v>0.25</v>
      </c>
      <c r="L978" s="11">
        <v>0.28999999999999998</v>
      </c>
      <c r="M978" s="11">
        <v>0.24</v>
      </c>
      <c r="N978" s="11">
        <v>0.27</v>
      </c>
      <c r="O978" s="11">
        <v>0.28000000000000003</v>
      </c>
      <c r="P978" s="11">
        <v>0.24</v>
      </c>
      <c r="Q978" s="11">
        <v>0.27</v>
      </c>
      <c r="R978" s="11">
        <v>0.24</v>
      </c>
      <c r="S978" s="11">
        <v>0.27</v>
      </c>
      <c r="T978" s="11">
        <v>0.23</v>
      </c>
      <c r="U978" s="11">
        <v>0.14000000000000001</v>
      </c>
      <c r="V978" s="11">
        <v>0.19</v>
      </c>
      <c r="W978" s="11">
        <v>0.26</v>
      </c>
      <c r="X978" s="11">
        <v>0.28000000000000003</v>
      </c>
      <c r="Y978" s="11">
        <v>0.23</v>
      </c>
      <c r="Z978" s="11">
        <v>0.22</v>
      </c>
      <c r="AA978" s="11">
        <v>0.23</v>
      </c>
      <c r="AB978" s="11">
        <v>0.24</v>
      </c>
      <c r="AC978" s="11">
        <v>0.23</v>
      </c>
      <c r="AD978" s="11">
        <v>0.23</v>
      </c>
      <c r="AE978" s="11">
        <v>0.25</v>
      </c>
      <c r="AF978" s="11">
        <v>0.27</v>
      </c>
      <c r="AG978" s="11">
        <v>0.19</v>
      </c>
      <c r="AH978" s="11">
        <v>0.25</v>
      </c>
      <c r="AI978" s="11">
        <v>0.26</v>
      </c>
      <c r="AJ978" s="11">
        <v>0.2</v>
      </c>
      <c r="AK978" s="11">
        <v>0.25</v>
      </c>
      <c r="AL978" s="11">
        <v>0.2</v>
      </c>
      <c r="AM978" s="11">
        <v>0.15</v>
      </c>
      <c r="AN978" s="11">
        <v>0.23</v>
      </c>
      <c r="AO978" s="11">
        <v>0.25</v>
      </c>
      <c r="AP978" s="11">
        <v>0.25</v>
      </c>
      <c r="AQ978" s="11">
        <v>0.25</v>
      </c>
      <c r="AR978" s="11">
        <v>0.21</v>
      </c>
      <c r="AS978" s="11">
        <v>0.28000000000000003</v>
      </c>
      <c r="AT978" s="11">
        <v>0.22</v>
      </c>
      <c r="AU978" s="11">
        <v>0.35</v>
      </c>
      <c r="AV978" s="11">
        <v>0.19</v>
      </c>
      <c r="AW978" s="11">
        <v>0.24</v>
      </c>
      <c r="AX978" s="11">
        <v>0.19</v>
      </c>
      <c r="AY978" s="11">
        <v>0.25</v>
      </c>
    </row>
    <row r="979" spans="1:51">
      <c r="A979" s="3"/>
    </row>
    <row r="980" spans="1:51">
      <c r="A980" s="3"/>
    </row>
    <row r="981" spans="1:51">
      <c r="A981" s="2" t="s">
        <v>300</v>
      </c>
    </row>
    <row r="982" spans="1:51">
      <c r="A982" s="3"/>
    </row>
    <row r="983" spans="1:51" s="10" customFormat="1" ht="29.25" customHeight="1">
      <c r="A983" s="9"/>
      <c r="C983" s="7" t="s">
        <v>39</v>
      </c>
      <c r="D983" s="14" t="s">
        <v>15</v>
      </c>
      <c r="E983" s="15"/>
      <c r="F983" s="15"/>
      <c r="G983" s="15"/>
      <c r="H983" s="14" t="s">
        <v>16</v>
      </c>
      <c r="I983" s="15"/>
      <c r="J983" s="14" t="s">
        <v>17</v>
      </c>
      <c r="K983" s="15"/>
      <c r="L983" s="15"/>
      <c r="M983" s="15"/>
      <c r="N983" s="15"/>
      <c r="O983" s="14" t="s">
        <v>40</v>
      </c>
      <c r="P983" s="15"/>
      <c r="Q983" s="14" t="s">
        <v>19</v>
      </c>
      <c r="R983" s="15"/>
      <c r="S983" s="14" t="s">
        <v>41</v>
      </c>
      <c r="T983" s="15"/>
      <c r="U983" s="14" t="s">
        <v>42</v>
      </c>
      <c r="V983" s="15"/>
      <c r="W983" s="15"/>
      <c r="X983" s="15"/>
      <c r="Y983" s="14" t="s">
        <v>22</v>
      </c>
      <c r="Z983" s="15"/>
      <c r="AA983" s="15"/>
      <c r="AB983" s="15"/>
      <c r="AC983" s="15"/>
      <c r="AD983" s="15"/>
      <c r="AE983" s="15"/>
      <c r="AF983" s="15"/>
      <c r="AG983" s="14" t="s">
        <v>23</v>
      </c>
      <c r="AH983" s="15"/>
      <c r="AI983" s="15"/>
      <c r="AJ983" s="14" t="s">
        <v>24</v>
      </c>
      <c r="AK983" s="15"/>
      <c r="AL983" s="14" t="s">
        <v>25</v>
      </c>
      <c r="AM983" s="15"/>
      <c r="AN983" s="15"/>
      <c r="AO983" s="15"/>
      <c r="AP983" s="15"/>
      <c r="AQ983" s="15"/>
      <c r="AR983" s="15"/>
      <c r="AS983" s="14" t="s">
        <v>26</v>
      </c>
      <c r="AT983" s="15"/>
      <c r="AU983" s="14" t="s">
        <v>43</v>
      </c>
      <c r="AV983" s="15"/>
      <c r="AW983" s="14" t="s">
        <v>44</v>
      </c>
      <c r="AX983" s="15"/>
      <c r="AY983" s="15"/>
    </row>
    <row r="984" spans="1:51" s="7" customFormat="1" ht="32.25" customHeight="1">
      <c r="A984" s="6"/>
      <c r="D984" s="8" t="s">
        <v>45</v>
      </c>
      <c r="E984" s="8" t="s">
        <v>46</v>
      </c>
      <c r="F984" s="8" t="s">
        <v>47</v>
      </c>
      <c r="G984" s="8" t="s">
        <v>48</v>
      </c>
      <c r="H984" s="8" t="s">
        <v>49</v>
      </c>
      <c r="I984" s="8" t="s">
        <v>50</v>
      </c>
      <c r="J984" s="8" t="s">
        <v>51</v>
      </c>
      <c r="K984" s="8" t="s">
        <v>52</v>
      </c>
      <c r="L984" s="8" t="s">
        <v>53</v>
      </c>
      <c r="M984" s="8" t="s">
        <v>54</v>
      </c>
      <c r="N984" s="8" t="s">
        <v>55</v>
      </c>
      <c r="O984" s="8" t="s">
        <v>56</v>
      </c>
      <c r="P984" s="8" t="s">
        <v>57</v>
      </c>
      <c r="Q984" s="8" t="s">
        <v>56</v>
      </c>
      <c r="R984" s="8" t="s">
        <v>57</v>
      </c>
      <c r="S984" s="8" t="s">
        <v>56</v>
      </c>
      <c r="T984" s="8" t="s">
        <v>57</v>
      </c>
      <c r="U984" s="8" t="s">
        <v>58</v>
      </c>
      <c r="V984" s="8" t="s">
        <v>59</v>
      </c>
      <c r="W984" s="8" t="s">
        <v>60</v>
      </c>
      <c r="X984" s="8" t="s">
        <v>61</v>
      </c>
      <c r="Y984" s="8" t="s">
        <v>62</v>
      </c>
      <c r="Z984" s="8" t="s">
        <v>63</v>
      </c>
      <c r="AA984" s="8" t="s">
        <v>64</v>
      </c>
      <c r="AB984" s="8" t="s">
        <v>65</v>
      </c>
      <c r="AC984" s="8" t="s">
        <v>66</v>
      </c>
      <c r="AD984" s="8" t="s">
        <v>67</v>
      </c>
      <c r="AE984" s="8" t="s">
        <v>68</v>
      </c>
      <c r="AF984" s="8" t="s">
        <v>69</v>
      </c>
      <c r="AG984" s="8" t="s">
        <v>70</v>
      </c>
      <c r="AH984" s="8" t="s">
        <v>71</v>
      </c>
      <c r="AI984" s="8" t="s">
        <v>72</v>
      </c>
      <c r="AJ984" s="8" t="s">
        <v>73</v>
      </c>
      <c r="AK984" s="8" t="s">
        <v>74</v>
      </c>
      <c r="AL984" s="8" t="s">
        <v>75</v>
      </c>
      <c r="AM984" s="8" t="s">
        <v>76</v>
      </c>
      <c r="AN984" s="8" t="s">
        <v>77</v>
      </c>
      <c r="AO984" s="8" t="s">
        <v>78</v>
      </c>
      <c r="AP984" s="8" t="s">
        <v>79</v>
      </c>
      <c r="AQ984" s="8" t="s">
        <v>80</v>
      </c>
      <c r="AR984" s="8" t="s">
        <v>81</v>
      </c>
      <c r="AS984" s="8" t="s">
        <v>82</v>
      </c>
      <c r="AT984" s="8" t="s">
        <v>57</v>
      </c>
      <c r="AU984" s="8" t="s">
        <v>56</v>
      </c>
      <c r="AV984" s="8" t="s">
        <v>57</v>
      </c>
      <c r="AW984" s="8" t="s">
        <v>83</v>
      </c>
      <c r="AX984" s="8" t="s">
        <v>84</v>
      </c>
      <c r="AY984" s="8" t="s">
        <v>85</v>
      </c>
    </row>
    <row r="985" spans="1:51">
      <c r="A985" s="3" t="s">
        <v>86</v>
      </c>
      <c r="C985" s="4">
        <v>3550</v>
      </c>
      <c r="D985" s="4">
        <v>2085</v>
      </c>
      <c r="E985" s="4">
        <v>763</v>
      </c>
      <c r="F985" s="4">
        <v>554</v>
      </c>
      <c r="G985" s="4">
        <v>147</v>
      </c>
      <c r="H985" s="4">
        <v>1458</v>
      </c>
      <c r="I985" s="4">
        <v>1655</v>
      </c>
      <c r="J985" s="4">
        <v>1178</v>
      </c>
      <c r="K985" s="4">
        <v>1870</v>
      </c>
      <c r="L985" s="4">
        <v>310</v>
      </c>
      <c r="M985" s="4">
        <v>80</v>
      </c>
      <c r="N985" s="4">
        <v>169</v>
      </c>
      <c r="O985" s="4">
        <v>747</v>
      </c>
      <c r="P985" s="4">
        <v>2365</v>
      </c>
      <c r="Q985" s="4">
        <v>1119</v>
      </c>
      <c r="R985" s="4">
        <v>2099</v>
      </c>
      <c r="S985" s="4">
        <v>1530</v>
      </c>
      <c r="T985" s="4">
        <v>1532</v>
      </c>
      <c r="U985" s="4">
        <v>666</v>
      </c>
      <c r="V985" s="4">
        <v>463</v>
      </c>
      <c r="W985" s="4">
        <v>1141</v>
      </c>
      <c r="X985" s="4">
        <v>1272</v>
      </c>
      <c r="Y985" s="4">
        <v>773</v>
      </c>
      <c r="Z985" s="4">
        <v>667</v>
      </c>
      <c r="AA985" s="4">
        <v>389</v>
      </c>
      <c r="AB985" s="4">
        <v>765</v>
      </c>
      <c r="AC985" s="4">
        <v>2595</v>
      </c>
      <c r="AD985" s="4">
        <v>175</v>
      </c>
      <c r="AE985" s="4">
        <v>345</v>
      </c>
      <c r="AF985" s="4">
        <v>97</v>
      </c>
      <c r="AG985" s="4">
        <v>1199</v>
      </c>
      <c r="AH985" s="4">
        <v>1532</v>
      </c>
      <c r="AI985" s="4">
        <v>705</v>
      </c>
      <c r="AJ985" s="4">
        <v>1147</v>
      </c>
      <c r="AK985" s="4">
        <v>2251</v>
      </c>
      <c r="AL985" s="4">
        <v>956</v>
      </c>
      <c r="AM985" s="4">
        <v>230</v>
      </c>
      <c r="AN985" s="4">
        <v>25</v>
      </c>
      <c r="AO985" s="4">
        <v>2003</v>
      </c>
      <c r="AP985" s="4">
        <v>52</v>
      </c>
      <c r="AQ985" s="4">
        <v>1758</v>
      </c>
      <c r="AR985" s="4">
        <v>1507</v>
      </c>
      <c r="AS985" s="4">
        <v>222</v>
      </c>
      <c r="AT985" s="4">
        <v>3120</v>
      </c>
      <c r="AU985" s="4">
        <v>1100</v>
      </c>
      <c r="AV985" s="4">
        <v>2013</v>
      </c>
      <c r="AW985" s="4">
        <v>1592</v>
      </c>
      <c r="AX985" s="4">
        <v>542</v>
      </c>
      <c r="AY985" s="4">
        <v>879</v>
      </c>
    </row>
    <row r="986" spans="1:51">
      <c r="A986" s="3"/>
    </row>
    <row r="987" spans="1:51">
      <c r="A987" s="3" t="s">
        <v>301</v>
      </c>
      <c r="B987" t="s">
        <v>269</v>
      </c>
      <c r="C987" s="4">
        <v>655</v>
      </c>
      <c r="D987" s="4">
        <v>283</v>
      </c>
      <c r="E987" s="4">
        <v>182</v>
      </c>
      <c r="F987" s="4">
        <v>138</v>
      </c>
      <c r="G987" s="4">
        <v>53</v>
      </c>
      <c r="H987" s="4">
        <v>307</v>
      </c>
      <c r="I987" s="4">
        <v>238</v>
      </c>
      <c r="J987" s="4">
        <v>194</v>
      </c>
      <c r="K987" s="4">
        <v>329</v>
      </c>
      <c r="L987" s="4">
        <v>47</v>
      </c>
      <c r="M987" s="4">
        <v>18</v>
      </c>
      <c r="N987" s="4">
        <v>29</v>
      </c>
      <c r="O987" s="4">
        <v>100</v>
      </c>
      <c r="P987" s="4">
        <v>445</v>
      </c>
      <c r="Q987" s="4">
        <v>170</v>
      </c>
      <c r="R987" s="4">
        <v>402</v>
      </c>
      <c r="S987" s="4">
        <v>269</v>
      </c>
      <c r="T987" s="4">
        <v>268</v>
      </c>
      <c r="U987" s="4">
        <v>179</v>
      </c>
      <c r="V987" s="4">
        <v>87</v>
      </c>
      <c r="W987" s="4">
        <v>182</v>
      </c>
      <c r="X987" s="4">
        <v>207</v>
      </c>
      <c r="Y987" s="4">
        <v>140</v>
      </c>
      <c r="Z987" s="4">
        <v>135</v>
      </c>
      <c r="AA987" s="4">
        <v>76</v>
      </c>
      <c r="AB987" s="4">
        <v>141</v>
      </c>
      <c r="AC987" s="4">
        <v>492</v>
      </c>
      <c r="AD987" s="4">
        <v>35</v>
      </c>
      <c r="AE987" s="4">
        <v>53</v>
      </c>
      <c r="AF987" s="4">
        <v>18</v>
      </c>
      <c r="AG987" s="4">
        <v>237</v>
      </c>
      <c r="AH987" s="4">
        <v>287</v>
      </c>
      <c r="AI987" s="4">
        <v>117</v>
      </c>
      <c r="AJ987" s="4">
        <v>264</v>
      </c>
      <c r="AK987" s="4">
        <v>369</v>
      </c>
      <c r="AL987" s="4">
        <v>171</v>
      </c>
      <c r="AM987" s="4">
        <v>54</v>
      </c>
      <c r="AN987" s="4">
        <v>4</v>
      </c>
      <c r="AO987" s="4">
        <v>378</v>
      </c>
      <c r="AP987" s="4">
        <v>9</v>
      </c>
      <c r="AQ987" s="4">
        <v>329</v>
      </c>
      <c r="AR987" s="4">
        <v>287</v>
      </c>
      <c r="AS987" s="4">
        <v>37</v>
      </c>
      <c r="AT987" s="4">
        <v>594</v>
      </c>
      <c r="AU987" s="4">
        <v>109</v>
      </c>
      <c r="AV987" s="4">
        <v>436</v>
      </c>
      <c r="AW987" s="4">
        <v>284</v>
      </c>
      <c r="AX987" s="4">
        <v>105</v>
      </c>
      <c r="AY987" s="4">
        <v>159</v>
      </c>
    </row>
    <row r="988" spans="1:51">
      <c r="A988" s="3"/>
      <c r="C988" s="11">
        <v>0.18</v>
      </c>
      <c r="D988" s="11">
        <v>0.14000000000000001</v>
      </c>
      <c r="E988" s="11">
        <v>0.24</v>
      </c>
      <c r="F988" s="11">
        <v>0.25</v>
      </c>
      <c r="G988" s="11">
        <v>0.36</v>
      </c>
      <c r="H988" s="11">
        <v>0.21</v>
      </c>
      <c r="I988" s="11">
        <v>0.14000000000000001</v>
      </c>
      <c r="J988" s="11">
        <v>0.16</v>
      </c>
      <c r="K988" s="11">
        <v>0.18</v>
      </c>
      <c r="L988" s="11">
        <v>0.15</v>
      </c>
      <c r="M988" s="11">
        <v>0.23</v>
      </c>
      <c r="N988" s="11">
        <v>0.17</v>
      </c>
      <c r="O988" s="11">
        <v>0.13</v>
      </c>
      <c r="P988" s="11">
        <v>0.19</v>
      </c>
      <c r="Q988" s="11">
        <v>0.15</v>
      </c>
      <c r="R988" s="11">
        <v>0.19</v>
      </c>
      <c r="S988" s="11">
        <v>0.18</v>
      </c>
      <c r="T988" s="11">
        <v>0.17</v>
      </c>
      <c r="U988" s="11">
        <v>0.27</v>
      </c>
      <c r="V988" s="11">
        <v>0.19</v>
      </c>
      <c r="W988" s="11">
        <v>0.16</v>
      </c>
      <c r="X988" s="11">
        <v>0.16</v>
      </c>
      <c r="Y988" s="11">
        <v>0.18</v>
      </c>
      <c r="Z988" s="11">
        <v>0.2</v>
      </c>
      <c r="AA988" s="11">
        <v>0.2</v>
      </c>
      <c r="AB988" s="11">
        <v>0.18</v>
      </c>
      <c r="AC988" s="11">
        <v>0.19</v>
      </c>
      <c r="AD988" s="11">
        <v>0.2</v>
      </c>
      <c r="AE988" s="11">
        <v>0.15</v>
      </c>
      <c r="AF988" s="11">
        <v>0.18</v>
      </c>
      <c r="AG988" s="11">
        <v>0.2</v>
      </c>
      <c r="AH988" s="11">
        <v>0.19</v>
      </c>
      <c r="AI988" s="11">
        <v>0.17</v>
      </c>
      <c r="AJ988" s="11">
        <v>0.23</v>
      </c>
      <c r="AK988" s="11">
        <v>0.16</v>
      </c>
      <c r="AL988" s="11">
        <v>0.18</v>
      </c>
      <c r="AM988" s="11">
        <v>0.23</v>
      </c>
      <c r="AN988" s="11">
        <v>0.18</v>
      </c>
      <c r="AO988" s="11">
        <v>0.19</v>
      </c>
      <c r="AP988" s="11">
        <v>0.17</v>
      </c>
      <c r="AQ988" s="11">
        <v>0.19</v>
      </c>
      <c r="AR988" s="11">
        <v>0.19</v>
      </c>
      <c r="AS988" s="11">
        <v>0.17</v>
      </c>
      <c r="AT988" s="11">
        <v>0.19</v>
      </c>
      <c r="AU988" s="11">
        <v>0.1</v>
      </c>
      <c r="AV988" s="11">
        <v>0.22</v>
      </c>
      <c r="AW988" s="11">
        <v>0.18</v>
      </c>
      <c r="AX988" s="11">
        <v>0.19</v>
      </c>
      <c r="AY988" s="11">
        <v>0.18</v>
      </c>
    </row>
    <row r="989" spans="1:51">
      <c r="A989" s="3"/>
      <c r="B989" t="s">
        <v>270</v>
      </c>
      <c r="C989" s="4">
        <v>1338</v>
      </c>
      <c r="D989" s="4">
        <v>730</v>
      </c>
      <c r="E989" s="4">
        <v>285</v>
      </c>
      <c r="F989" s="4">
        <v>264</v>
      </c>
      <c r="G989" s="4">
        <v>58</v>
      </c>
      <c r="H989" s="4">
        <v>552</v>
      </c>
      <c r="I989" s="4">
        <v>585</v>
      </c>
      <c r="J989" s="4">
        <v>410</v>
      </c>
      <c r="K989" s="4">
        <v>705</v>
      </c>
      <c r="L989" s="4">
        <v>99</v>
      </c>
      <c r="M989" s="4">
        <v>25</v>
      </c>
      <c r="N989" s="4">
        <v>59</v>
      </c>
      <c r="O989" s="4">
        <v>242</v>
      </c>
      <c r="P989" s="4">
        <v>896</v>
      </c>
      <c r="Q989" s="4">
        <v>389</v>
      </c>
      <c r="R989" s="4">
        <v>786</v>
      </c>
      <c r="S989" s="4">
        <v>531</v>
      </c>
      <c r="T989" s="4">
        <v>590</v>
      </c>
      <c r="U989" s="4">
        <v>309</v>
      </c>
      <c r="V989" s="4">
        <v>181</v>
      </c>
      <c r="W989" s="4">
        <v>392</v>
      </c>
      <c r="X989" s="4">
        <v>451</v>
      </c>
      <c r="Y989" s="4">
        <v>292</v>
      </c>
      <c r="Z989" s="4">
        <v>252</v>
      </c>
      <c r="AA989" s="4">
        <v>136</v>
      </c>
      <c r="AB989" s="4">
        <v>295</v>
      </c>
      <c r="AC989" s="4">
        <v>975</v>
      </c>
      <c r="AD989" s="4">
        <v>69</v>
      </c>
      <c r="AE989" s="4">
        <v>133</v>
      </c>
      <c r="AF989" s="4">
        <v>35</v>
      </c>
      <c r="AG989" s="4">
        <v>494</v>
      </c>
      <c r="AH989" s="4">
        <v>564</v>
      </c>
      <c r="AI989" s="4">
        <v>253</v>
      </c>
      <c r="AJ989" s="4">
        <v>413</v>
      </c>
      <c r="AK989" s="4">
        <v>896</v>
      </c>
      <c r="AL989" s="4">
        <v>350</v>
      </c>
      <c r="AM989" s="4">
        <v>103</v>
      </c>
      <c r="AN989" s="4">
        <v>8</v>
      </c>
      <c r="AO989" s="4">
        <v>773</v>
      </c>
      <c r="AP989" s="4">
        <v>26</v>
      </c>
      <c r="AQ989" s="4">
        <v>677</v>
      </c>
      <c r="AR989" s="4">
        <v>583</v>
      </c>
      <c r="AS989" s="4">
        <v>78</v>
      </c>
      <c r="AT989" s="4">
        <v>1198</v>
      </c>
      <c r="AU989" s="4">
        <v>357</v>
      </c>
      <c r="AV989" s="4">
        <v>781</v>
      </c>
      <c r="AW989" s="4">
        <v>605</v>
      </c>
      <c r="AX989" s="4">
        <v>218</v>
      </c>
      <c r="AY989" s="4">
        <v>326</v>
      </c>
    </row>
    <row r="990" spans="1:51">
      <c r="A990" s="3"/>
      <c r="C990" s="11">
        <v>0.38</v>
      </c>
      <c r="D990" s="11">
        <v>0.35</v>
      </c>
      <c r="E990" s="11">
        <v>0.37</v>
      </c>
      <c r="F990" s="11">
        <v>0.48</v>
      </c>
      <c r="G990" s="11">
        <v>0.39</v>
      </c>
      <c r="H990" s="11">
        <v>0.38</v>
      </c>
      <c r="I990" s="11">
        <v>0.35</v>
      </c>
      <c r="J990" s="11">
        <v>0.35</v>
      </c>
      <c r="K990" s="11">
        <v>0.38</v>
      </c>
      <c r="L990" s="11">
        <v>0.32</v>
      </c>
      <c r="M990" s="11">
        <v>0.32</v>
      </c>
      <c r="N990" s="11">
        <v>0.35</v>
      </c>
      <c r="O990" s="11">
        <v>0.32</v>
      </c>
      <c r="P990" s="11">
        <v>0.38</v>
      </c>
      <c r="Q990" s="11">
        <v>0.35</v>
      </c>
      <c r="R990" s="11">
        <v>0.37</v>
      </c>
      <c r="S990" s="11">
        <v>0.35</v>
      </c>
      <c r="T990" s="11">
        <v>0.39</v>
      </c>
      <c r="U990" s="11">
        <v>0.46</v>
      </c>
      <c r="V990" s="11">
        <v>0.39</v>
      </c>
      <c r="W990" s="11">
        <v>0.34</v>
      </c>
      <c r="X990" s="11">
        <v>0.35</v>
      </c>
      <c r="Y990" s="11">
        <v>0.38</v>
      </c>
      <c r="Z990" s="11">
        <v>0.38</v>
      </c>
      <c r="AA990" s="11">
        <v>0.35</v>
      </c>
      <c r="AB990" s="11">
        <v>0.39</v>
      </c>
      <c r="AC990" s="11">
        <v>0.38</v>
      </c>
      <c r="AD990" s="11">
        <v>0.4</v>
      </c>
      <c r="AE990" s="11">
        <v>0.39</v>
      </c>
      <c r="AF990" s="11">
        <v>0.37</v>
      </c>
      <c r="AG990" s="11">
        <v>0.41</v>
      </c>
      <c r="AH990" s="11">
        <v>0.37</v>
      </c>
      <c r="AI990" s="11">
        <v>0.36</v>
      </c>
      <c r="AJ990" s="11">
        <v>0.36</v>
      </c>
      <c r="AK990" s="11">
        <v>0.4</v>
      </c>
      <c r="AL990" s="11">
        <v>0.37</v>
      </c>
      <c r="AM990" s="11">
        <v>0.45</v>
      </c>
      <c r="AN990" s="11">
        <v>0.31</v>
      </c>
      <c r="AO990" s="11">
        <v>0.39</v>
      </c>
      <c r="AP990" s="11">
        <v>0.5</v>
      </c>
      <c r="AQ990" s="11">
        <v>0.39</v>
      </c>
      <c r="AR990" s="11">
        <v>0.39</v>
      </c>
      <c r="AS990" s="11">
        <v>0.35</v>
      </c>
      <c r="AT990" s="11">
        <v>0.38</v>
      </c>
      <c r="AU990" s="11">
        <v>0.32</v>
      </c>
      <c r="AV990" s="11">
        <v>0.39</v>
      </c>
      <c r="AW990" s="11">
        <v>0.38</v>
      </c>
      <c r="AX990" s="11">
        <v>0.4</v>
      </c>
      <c r="AY990" s="11">
        <v>0.37</v>
      </c>
    </row>
    <row r="991" spans="1:51">
      <c r="A991" s="3"/>
      <c r="B991" t="s">
        <v>271</v>
      </c>
      <c r="C991" s="4">
        <v>775</v>
      </c>
      <c r="D991" s="4">
        <v>564</v>
      </c>
      <c r="E991" s="4">
        <v>139</v>
      </c>
      <c r="F991" s="4">
        <v>56</v>
      </c>
      <c r="G991" s="4">
        <v>17</v>
      </c>
      <c r="H991" s="4">
        <v>271</v>
      </c>
      <c r="I991" s="4">
        <v>453</v>
      </c>
      <c r="J991" s="4">
        <v>292</v>
      </c>
      <c r="K991" s="4">
        <v>415</v>
      </c>
      <c r="L991" s="4">
        <v>94</v>
      </c>
      <c r="M991" s="4">
        <v>17</v>
      </c>
      <c r="N991" s="4">
        <v>43</v>
      </c>
      <c r="O991" s="4">
        <v>206</v>
      </c>
      <c r="P991" s="4">
        <v>517</v>
      </c>
      <c r="Q991" s="4">
        <v>290</v>
      </c>
      <c r="R991" s="4">
        <v>448</v>
      </c>
      <c r="S991" s="4">
        <v>386</v>
      </c>
      <c r="T991" s="4">
        <v>330</v>
      </c>
      <c r="U991" s="4">
        <v>79</v>
      </c>
      <c r="V991" s="4">
        <v>79</v>
      </c>
      <c r="W991" s="4">
        <v>289</v>
      </c>
      <c r="X991" s="4">
        <v>327</v>
      </c>
      <c r="Y991" s="4">
        <v>181</v>
      </c>
      <c r="Z991" s="4">
        <v>125</v>
      </c>
      <c r="AA991" s="4">
        <v>73</v>
      </c>
      <c r="AB991" s="4">
        <v>165</v>
      </c>
      <c r="AC991" s="4">
        <v>544</v>
      </c>
      <c r="AD991" s="4">
        <v>37</v>
      </c>
      <c r="AE991" s="4">
        <v>101</v>
      </c>
      <c r="AF991" s="4">
        <v>23</v>
      </c>
      <c r="AG991" s="4">
        <v>200</v>
      </c>
      <c r="AH991" s="4">
        <v>355</v>
      </c>
      <c r="AI991" s="4">
        <v>186</v>
      </c>
      <c r="AJ991" s="4">
        <v>207</v>
      </c>
      <c r="AK991" s="4">
        <v>525</v>
      </c>
      <c r="AL991" s="4">
        <v>189</v>
      </c>
      <c r="AM991" s="4">
        <v>29</v>
      </c>
      <c r="AN991" s="4">
        <v>7</v>
      </c>
      <c r="AO991" s="4">
        <v>475</v>
      </c>
      <c r="AP991" s="4">
        <v>8</v>
      </c>
      <c r="AQ991" s="4">
        <v>417</v>
      </c>
      <c r="AR991" s="4">
        <v>290</v>
      </c>
      <c r="AS991" s="4">
        <v>54</v>
      </c>
      <c r="AT991" s="4">
        <v>676</v>
      </c>
      <c r="AU991" s="4">
        <v>323</v>
      </c>
      <c r="AV991" s="4">
        <v>401</v>
      </c>
      <c r="AW991" s="4">
        <v>367</v>
      </c>
      <c r="AX991" s="4">
        <v>109</v>
      </c>
      <c r="AY991" s="4">
        <v>195</v>
      </c>
    </row>
    <row r="992" spans="1:51">
      <c r="A992" s="3"/>
      <c r="C992" s="11">
        <v>0.22</v>
      </c>
      <c r="D992" s="11">
        <v>0.27</v>
      </c>
      <c r="E992" s="11">
        <v>0.18</v>
      </c>
      <c r="F992" s="11">
        <v>0.1</v>
      </c>
      <c r="G992" s="11">
        <v>0.11</v>
      </c>
      <c r="H992" s="11">
        <v>0.19</v>
      </c>
      <c r="I992" s="11">
        <v>0.27</v>
      </c>
      <c r="J992" s="11">
        <v>0.25</v>
      </c>
      <c r="K992" s="11">
        <v>0.22</v>
      </c>
      <c r="L992" s="11">
        <v>0.3</v>
      </c>
      <c r="M992" s="11">
        <v>0.22</v>
      </c>
      <c r="N992" s="11">
        <v>0.25</v>
      </c>
      <c r="O992" s="11">
        <v>0.28000000000000003</v>
      </c>
      <c r="P992" s="11">
        <v>0.22</v>
      </c>
      <c r="Q992" s="11">
        <v>0.26</v>
      </c>
      <c r="R992" s="11">
        <v>0.21</v>
      </c>
      <c r="S992" s="11">
        <v>0.25</v>
      </c>
      <c r="T992" s="11">
        <v>0.22</v>
      </c>
      <c r="U992" s="11">
        <v>0.12</v>
      </c>
      <c r="V992" s="11">
        <v>0.17</v>
      </c>
      <c r="W992" s="11">
        <v>0.25</v>
      </c>
      <c r="X992" s="11">
        <v>0.26</v>
      </c>
      <c r="Y992" s="11">
        <v>0.23</v>
      </c>
      <c r="Z992" s="11">
        <v>0.19</v>
      </c>
      <c r="AA992" s="11">
        <v>0.19</v>
      </c>
      <c r="AB992" s="11">
        <v>0.22</v>
      </c>
      <c r="AC992" s="11">
        <v>0.21</v>
      </c>
      <c r="AD992" s="11">
        <v>0.21</v>
      </c>
      <c r="AE992" s="11">
        <v>0.28999999999999998</v>
      </c>
      <c r="AF992" s="11">
        <v>0.24</v>
      </c>
      <c r="AG992" s="11">
        <v>0.17</v>
      </c>
      <c r="AH992" s="11">
        <v>0.23</v>
      </c>
      <c r="AI992" s="11">
        <v>0.26</v>
      </c>
      <c r="AJ992" s="11">
        <v>0.18</v>
      </c>
      <c r="AK992" s="11">
        <v>0.23</v>
      </c>
      <c r="AL992" s="11">
        <v>0.2</v>
      </c>
      <c r="AM992" s="11">
        <v>0.13</v>
      </c>
      <c r="AN992" s="11">
        <v>0.27</v>
      </c>
      <c r="AO992" s="11">
        <v>0.24</v>
      </c>
      <c r="AP992" s="11">
        <v>0.15</v>
      </c>
      <c r="AQ992" s="11">
        <v>0.24</v>
      </c>
      <c r="AR992" s="11">
        <v>0.19</v>
      </c>
      <c r="AS992" s="11">
        <v>0.24</v>
      </c>
      <c r="AT992" s="11">
        <v>0.22</v>
      </c>
      <c r="AU992" s="11">
        <v>0.28999999999999998</v>
      </c>
      <c r="AV992" s="11">
        <v>0.2</v>
      </c>
      <c r="AW992" s="11">
        <v>0.23</v>
      </c>
      <c r="AX992" s="11">
        <v>0.2</v>
      </c>
      <c r="AY992" s="11">
        <v>0.22</v>
      </c>
    </row>
    <row r="993" spans="1:51">
      <c r="A993" s="3"/>
      <c r="B993" t="s">
        <v>272</v>
      </c>
      <c r="C993" s="4">
        <v>380</v>
      </c>
      <c r="D993" s="4">
        <v>281</v>
      </c>
      <c r="E993" s="4">
        <v>68</v>
      </c>
      <c r="F993" s="4">
        <v>25</v>
      </c>
      <c r="G993" s="4">
        <v>6</v>
      </c>
      <c r="H993" s="4">
        <v>154</v>
      </c>
      <c r="I993" s="4">
        <v>201</v>
      </c>
      <c r="J993" s="4">
        <v>155</v>
      </c>
      <c r="K993" s="4">
        <v>208</v>
      </c>
      <c r="L993" s="4">
        <v>38</v>
      </c>
      <c r="M993" s="4">
        <v>11</v>
      </c>
      <c r="N993" s="4">
        <v>29</v>
      </c>
      <c r="O993" s="4">
        <v>123</v>
      </c>
      <c r="P993" s="4">
        <v>232</v>
      </c>
      <c r="Q993" s="4">
        <v>147</v>
      </c>
      <c r="R993" s="4">
        <v>217</v>
      </c>
      <c r="S993" s="4">
        <v>185</v>
      </c>
      <c r="T993" s="4">
        <v>167</v>
      </c>
      <c r="U993" s="4">
        <v>29</v>
      </c>
      <c r="V993" s="4">
        <v>34</v>
      </c>
      <c r="W993" s="4">
        <v>148</v>
      </c>
      <c r="X993" s="4">
        <v>167</v>
      </c>
      <c r="Y993" s="4">
        <v>74</v>
      </c>
      <c r="Z993" s="4">
        <v>74</v>
      </c>
      <c r="AA993" s="4">
        <v>54</v>
      </c>
      <c r="AB993" s="4">
        <v>73</v>
      </c>
      <c r="AC993" s="4">
        <v>275</v>
      </c>
      <c r="AD993" s="4">
        <v>18</v>
      </c>
      <c r="AE993" s="4">
        <v>31</v>
      </c>
      <c r="AF993" s="4">
        <v>8</v>
      </c>
      <c r="AG993" s="4">
        <v>110</v>
      </c>
      <c r="AH993" s="4">
        <v>159</v>
      </c>
      <c r="AI993" s="4">
        <v>84</v>
      </c>
      <c r="AJ993" s="4">
        <v>142</v>
      </c>
      <c r="AK993" s="4">
        <v>201</v>
      </c>
      <c r="AL993" s="4">
        <v>109</v>
      </c>
      <c r="AM993" s="4">
        <v>12</v>
      </c>
      <c r="AN993" s="4">
        <v>4</v>
      </c>
      <c r="AO993" s="4">
        <v>189</v>
      </c>
      <c r="AP993" s="4">
        <v>5</v>
      </c>
      <c r="AQ993" s="4">
        <v>164</v>
      </c>
      <c r="AR993" s="4">
        <v>154</v>
      </c>
      <c r="AS993" s="4">
        <v>26</v>
      </c>
      <c r="AT993" s="4">
        <v>301</v>
      </c>
      <c r="AU993" s="4">
        <v>197</v>
      </c>
      <c r="AV993" s="4">
        <v>158</v>
      </c>
      <c r="AW993" s="4">
        <v>164</v>
      </c>
      <c r="AX993" s="4">
        <v>51</v>
      </c>
      <c r="AY993" s="4">
        <v>97</v>
      </c>
    </row>
    <row r="994" spans="1:51">
      <c r="A994" s="3"/>
      <c r="C994" s="11">
        <v>0.11</v>
      </c>
      <c r="D994" s="11">
        <v>0.13</v>
      </c>
      <c r="E994" s="11">
        <v>0.09</v>
      </c>
      <c r="F994" s="11">
        <v>0.04</v>
      </c>
      <c r="G994" s="11">
        <v>0.04</v>
      </c>
      <c r="H994" s="11">
        <v>0.11</v>
      </c>
      <c r="I994" s="11">
        <v>0.12</v>
      </c>
      <c r="J994" s="11">
        <v>0.13</v>
      </c>
      <c r="K994" s="11">
        <v>0.11</v>
      </c>
      <c r="L994" s="11">
        <v>0.12</v>
      </c>
      <c r="M994" s="11">
        <v>0.14000000000000001</v>
      </c>
      <c r="N994" s="11">
        <v>0.17</v>
      </c>
      <c r="O994" s="11">
        <v>0.16</v>
      </c>
      <c r="P994" s="11">
        <v>0.1</v>
      </c>
      <c r="Q994" s="11">
        <v>0.13</v>
      </c>
      <c r="R994" s="11">
        <v>0.1</v>
      </c>
      <c r="S994" s="11">
        <v>0.12</v>
      </c>
      <c r="T994" s="11">
        <v>0.11</v>
      </c>
      <c r="U994" s="11">
        <v>0.04</v>
      </c>
      <c r="V994" s="11">
        <v>7.0000000000000007E-2</v>
      </c>
      <c r="W994" s="11">
        <v>0.13</v>
      </c>
      <c r="X994" s="11">
        <v>0.13</v>
      </c>
      <c r="Y994" s="11">
        <v>0.1</v>
      </c>
      <c r="Z994" s="11">
        <v>0.11</v>
      </c>
      <c r="AA994" s="11">
        <v>0.14000000000000001</v>
      </c>
      <c r="AB994" s="11">
        <v>0.1</v>
      </c>
      <c r="AC994" s="11">
        <v>0.11</v>
      </c>
      <c r="AD994" s="11">
        <v>0.1</v>
      </c>
      <c r="AE994" s="11">
        <v>0.09</v>
      </c>
      <c r="AF994" s="11">
        <v>0.09</v>
      </c>
      <c r="AG994" s="11">
        <v>0.09</v>
      </c>
      <c r="AH994" s="11">
        <v>0.1</v>
      </c>
      <c r="AI994" s="11">
        <v>0.12</v>
      </c>
      <c r="AJ994" s="11">
        <v>0.12</v>
      </c>
      <c r="AK994" s="11">
        <v>0.09</v>
      </c>
      <c r="AL994" s="11">
        <v>0.11</v>
      </c>
      <c r="AM994" s="11">
        <v>0.05</v>
      </c>
      <c r="AN994" s="11">
        <v>0.16</v>
      </c>
      <c r="AO994" s="11">
        <v>0.09</v>
      </c>
      <c r="AP994" s="11">
        <v>0.09</v>
      </c>
      <c r="AQ994" s="11">
        <v>0.09</v>
      </c>
      <c r="AR994" s="11">
        <v>0.1</v>
      </c>
      <c r="AS994" s="11">
        <v>0.12</v>
      </c>
      <c r="AT994" s="11">
        <v>0.1</v>
      </c>
      <c r="AU994" s="11">
        <v>0.18</v>
      </c>
      <c r="AV994" s="11">
        <v>0.08</v>
      </c>
      <c r="AW994" s="11">
        <v>0.1</v>
      </c>
      <c r="AX994" s="11">
        <v>0.09</v>
      </c>
      <c r="AY994" s="11">
        <v>0.11</v>
      </c>
    </row>
    <row r="995" spans="1:51">
      <c r="A995" s="3"/>
      <c r="B995" t="s">
        <v>131</v>
      </c>
      <c r="C995" s="4">
        <v>402</v>
      </c>
      <c r="D995" s="4">
        <v>227</v>
      </c>
      <c r="E995" s="4">
        <v>89</v>
      </c>
      <c r="F995" s="4">
        <v>72</v>
      </c>
      <c r="G995" s="4">
        <v>14</v>
      </c>
      <c r="H995" s="4">
        <v>173</v>
      </c>
      <c r="I995" s="4">
        <v>177</v>
      </c>
      <c r="J995" s="4">
        <v>128</v>
      </c>
      <c r="K995" s="4">
        <v>213</v>
      </c>
      <c r="L995" s="4">
        <v>32</v>
      </c>
      <c r="M995" s="4">
        <v>8</v>
      </c>
      <c r="N995" s="4">
        <v>10</v>
      </c>
      <c r="O995" s="4">
        <v>76</v>
      </c>
      <c r="P995" s="4">
        <v>274</v>
      </c>
      <c r="Q995" s="4">
        <v>122</v>
      </c>
      <c r="R995" s="4">
        <v>245</v>
      </c>
      <c r="S995" s="4">
        <v>159</v>
      </c>
      <c r="T995" s="4">
        <v>177</v>
      </c>
      <c r="U995" s="4">
        <v>70</v>
      </c>
      <c r="V995" s="4">
        <v>83</v>
      </c>
      <c r="W995" s="4">
        <v>130</v>
      </c>
      <c r="X995" s="4">
        <v>120</v>
      </c>
      <c r="Y995" s="4">
        <v>86</v>
      </c>
      <c r="Z995" s="4">
        <v>82</v>
      </c>
      <c r="AA995" s="4">
        <v>50</v>
      </c>
      <c r="AB995" s="4">
        <v>91</v>
      </c>
      <c r="AC995" s="4">
        <v>309</v>
      </c>
      <c r="AD995" s="4">
        <v>16</v>
      </c>
      <c r="AE995" s="4">
        <v>28</v>
      </c>
      <c r="AF995" s="4">
        <v>12</v>
      </c>
      <c r="AG995" s="4">
        <v>158</v>
      </c>
      <c r="AH995" s="4">
        <v>166</v>
      </c>
      <c r="AI995" s="4">
        <v>64</v>
      </c>
      <c r="AJ995" s="4">
        <v>120</v>
      </c>
      <c r="AK995" s="4">
        <v>260</v>
      </c>
      <c r="AL995" s="4">
        <v>137</v>
      </c>
      <c r="AM995" s="4">
        <v>33</v>
      </c>
      <c r="AN995" s="4">
        <v>2</v>
      </c>
      <c r="AO995" s="4">
        <v>187</v>
      </c>
      <c r="AP995" s="4">
        <v>5</v>
      </c>
      <c r="AQ995" s="4">
        <v>171</v>
      </c>
      <c r="AR995" s="4">
        <v>193</v>
      </c>
      <c r="AS995" s="4">
        <v>27</v>
      </c>
      <c r="AT995" s="4">
        <v>351</v>
      </c>
      <c r="AU995" s="4">
        <v>114</v>
      </c>
      <c r="AV995" s="4">
        <v>236</v>
      </c>
      <c r="AW995" s="4">
        <v>172</v>
      </c>
      <c r="AX995" s="4">
        <v>58</v>
      </c>
      <c r="AY995" s="4">
        <v>101</v>
      </c>
    </row>
    <row r="996" spans="1:51">
      <c r="A996" s="3"/>
      <c r="C996" s="11">
        <v>0.11</v>
      </c>
      <c r="D996" s="11">
        <v>0.11</v>
      </c>
      <c r="E996" s="11">
        <v>0.12</v>
      </c>
      <c r="F996" s="11">
        <v>0.13</v>
      </c>
      <c r="G996" s="11">
        <v>0.09</v>
      </c>
      <c r="H996" s="11">
        <v>0.12</v>
      </c>
      <c r="I996" s="11">
        <v>0.11</v>
      </c>
      <c r="J996" s="11">
        <v>0.11</v>
      </c>
      <c r="K996" s="11">
        <v>0.11</v>
      </c>
      <c r="L996" s="11">
        <v>0.1</v>
      </c>
      <c r="M996" s="11">
        <v>0.09</v>
      </c>
      <c r="N996" s="11">
        <v>0.06</v>
      </c>
      <c r="O996" s="11">
        <v>0.1</v>
      </c>
      <c r="P996" s="11">
        <v>0.12</v>
      </c>
      <c r="Q996" s="11">
        <v>0.11</v>
      </c>
      <c r="R996" s="11">
        <v>0.12</v>
      </c>
      <c r="S996" s="11">
        <v>0.1</v>
      </c>
      <c r="T996" s="11">
        <v>0.12</v>
      </c>
      <c r="U996" s="11">
        <v>0.11</v>
      </c>
      <c r="V996" s="11">
        <v>0.18</v>
      </c>
      <c r="W996" s="11">
        <v>0.11</v>
      </c>
      <c r="X996" s="11">
        <v>0.09</v>
      </c>
      <c r="Y996" s="11">
        <v>0.11</v>
      </c>
      <c r="Z996" s="11">
        <v>0.12</v>
      </c>
      <c r="AA996" s="11">
        <v>0.13</v>
      </c>
      <c r="AB996" s="11">
        <v>0.12</v>
      </c>
      <c r="AC996" s="11">
        <v>0.12</v>
      </c>
      <c r="AD996" s="11">
        <v>0.09</v>
      </c>
      <c r="AE996" s="11">
        <v>0.08</v>
      </c>
      <c r="AF996" s="11">
        <v>0.13</v>
      </c>
      <c r="AG996" s="11">
        <v>0.13</v>
      </c>
      <c r="AH996" s="11">
        <v>0.11</v>
      </c>
      <c r="AI996" s="11">
        <v>0.09</v>
      </c>
      <c r="AJ996" s="11">
        <v>0.11</v>
      </c>
      <c r="AK996" s="11">
        <v>0.12</v>
      </c>
      <c r="AL996" s="11">
        <v>0.14000000000000001</v>
      </c>
      <c r="AM996" s="11">
        <v>0.14000000000000001</v>
      </c>
      <c r="AN996" s="11">
        <v>0.08</v>
      </c>
      <c r="AO996" s="11">
        <v>0.09</v>
      </c>
      <c r="AP996" s="11">
        <v>0.09</v>
      </c>
      <c r="AQ996" s="11">
        <v>0.1</v>
      </c>
      <c r="AR996" s="11">
        <v>0.13</v>
      </c>
      <c r="AS996" s="11">
        <v>0.12</v>
      </c>
      <c r="AT996" s="11">
        <v>0.11</v>
      </c>
      <c r="AU996" s="11">
        <v>0.1</v>
      </c>
      <c r="AV996" s="11">
        <v>0.12</v>
      </c>
      <c r="AW996" s="11">
        <v>0.11</v>
      </c>
      <c r="AX996" s="11">
        <v>0.11</v>
      </c>
      <c r="AY996" s="11">
        <v>0.11</v>
      </c>
    </row>
    <row r="997" spans="1:51">
      <c r="A997" s="3"/>
      <c r="B997" t="s">
        <v>273</v>
      </c>
      <c r="C997" s="4">
        <v>1993</v>
      </c>
      <c r="D997" s="4">
        <v>1013</v>
      </c>
      <c r="E997" s="4">
        <v>467</v>
      </c>
      <c r="F997" s="4">
        <v>402</v>
      </c>
      <c r="G997" s="4">
        <v>111</v>
      </c>
      <c r="H997" s="4">
        <v>859</v>
      </c>
      <c r="I997" s="4">
        <v>823</v>
      </c>
      <c r="J997" s="4">
        <v>603</v>
      </c>
      <c r="K997" s="4">
        <v>1035</v>
      </c>
      <c r="L997" s="4">
        <v>145</v>
      </c>
      <c r="M997" s="4">
        <v>43</v>
      </c>
      <c r="N997" s="4">
        <v>87</v>
      </c>
      <c r="O997" s="4">
        <v>342</v>
      </c>
      <c r="P997" s="4">
        <v>1341</v>
      </c>
      <c r="Q997" s="4">
        <v>559</v>
      </c>
      <c r="R997" s="4">
        <v>1188</v>
      </c>
      <c r="S997" s="4">
        <v>800</v>
      </c>
      <c r="T997" s="4">
        <v>858</v>
      </c>
      <c r="U997" s="4">
        <v>488</v>
      </c>
      <c r="V997" s="4">
        <v>267</v>
      </c>
      <c r="W997" s="4">
        <v>575</v>
      </c>
      <c r="X997" s="4">
        <v>658</v>
      </c>
      <c r="Y997" s="4">
        <v>432</v>
      </c>
      <c r="Z997" s="4">
        <v>387</v>
      </c>
      <c r="AA997" s="4">
        <v>212</v>
      </c>
      <c r="AB997" s="4">
        <v>436</v>
      </c>
      <c r="AC997" s="4">
        <v>1467</v>
      </c>
      <c r="AD997" s="4">
        <v>104</v>
      </c>
      <c r="AE997" s="4">
        <v>185</v>
      </c>
      <c r="AF997" s="4">
        <v>53</v>
      </c>
      <c r="AG997" s="4">
        <v>731</v>
      </c>
      <c r="AH997" s="4">
        <v>851</v>
      </c>
      <c r="AI997" s="4">
        <v>370</v>
      </c>
      <c r="AJ997" s="4">
        <v>677</v>
      </c>
      <c r="AK997" s="4">
        <v>1265</v>
      </c>
      <c r="AL997" s="4">
        <v>521</v>
      </c>
      <c r="AM997" s="4">
        <v>157</v>
      </c>
      <c r="AN997" s="4">
        <v>12</v>
      </c>
      <c r="AO997" s="4">
        <v>1151</v>
      </c>
      <c r="AP997" s="4">
        <v>35</v>
      </c>
      <c r="AQ997" s="4">
        <v>1006</v>
      </c>
      <c r="AR997" s="4">
        <v>870</v>
      </c>
      <c r="AS997" s="4">
        <v>115</v>
      </c>
      <c r="AT997" s="4">
        <v>1792</v>
      </c>
      <c r="AU997" s="4">
        <v>466</v>
      </c>
      <c r="AV997" s="4">
        <v>1217</v>
      </c>
      <c r="AW997" s="4">
        <v>890</v>
      </c>
      <c r="AX997" s="4">
        <v>323</v>
      </c>
      <c r="AY997" s="4">
        <v>485</v>
      </c>
    </row>
    <row r="998" spans="1:51">
      <c r="A998" s="3"/>
      <c r="C998" s="11">
        <v>0.56000000000000005</v>
      </c>
      <c r="D998" s="11">
        <v>0.49</v>
      </c>
      <c r="E998" s="11">
        <v>0.61</v>
      </c>
      <c r="F998" s="11">
        <v>0.73</v>
      </c>
      <c r="G998" s="11">
        <v>0.75</v>
      </c>
      <c r="H998" s="11">
        <v>0.59</v>
      </c>
      <c r="I998" s="11">
        <v>0.5</v>
      </c>
      <c r="J998" s="11">
        <v>0.51</v>
      </c>
      <c r="K998" s="11">
        <v>0.55000000000000004</v>
      </c>
      <c r="L998" s="11">
        <v>0.47</v>
      </c>
      <c r="M998" s="11">
        <v>0.54</v>
      </c>
      <c r="N998" s="11">
        <v>0.51</v>
      </c>
      <c r="O998" s="11">
        <v>0.46</v>
      </c>
      <c r="P998" s="11">
        <v>0.56999999999999995</v>
      </c>
      <c r="Q998" s="11">
        <v>0.5</v>
      </c>
      <c r="R998" s="11">
        <v>0.56999999999999995</v>
      </c>
      <c r="S998" s="11">
        <v>0.52</v>
      </c>
      <c r="T998" s="11">
        <v>0.56000000000000005</v>
      </c>
      <c r="U998" s="11">
        <v>0.73</v>
      </c>
      <c r="V998" s="11">
        <v>0.57999999999999996</v>
      </c>
      <c r="W998" s="11">
        <v>0.5</v>
      </c>
      <c r="X998" s="11">
        <v>0.52</v>
      </c>
      <c r="Y998" s="11">
        <v>0.56000000000000005</v>
      </c>
      <c r="Z998" s="11">
        <v>0.57999999999999996</v>
      </c>
      <c r="AA998" s="11">
        <v>0.54</v>
      </c>
      <c r="AB998" s="11">
        <v>0.56999999999999995</v>
      </c>
      <c r="AC998" s="11">
        <v>0.56999999999999995</v>
      </c>
      <c r="AD998" s="11">
        <v>0.6</v>
      </c>
      <c r="AE998" s="11">
        <v>0.54</v>
      </c>
      <c r="AF998" s="11">
        <v>0.55000000000000004</v>
      </c>
      <c r="AG998" s="11">
        <v>0.61</v>
      </c>
      <c r="AH998" s="11">
        <v>0.56000000000000005</v>
      </c>
      <c r="AI998" s="11">
        <v>0.53</v>
      </c>
      <c r="AJ998" s="11">
        <v>0.59</v>
      </c>
      <c r="AK998" s="11">
        <v>0.56000000000000005</v>
      </c>
      <c r="AL998" s="11">
        <v>0.55000000000000004</v>
      </c>
      <c r="AM998" s="11">
        <v>0.68</v>
      </c>
      <c r="AN998" s="11">
        <v>0.49</v>
      </c>
      <c r="AO998" s="11">
        <v>0.56999999999999995</v>
      </c>
      <c r="AP998" s="11">
        <v>0.67</v>
      </c>
      <c r="AQ998" s="11">
        <v>0.56999999999999995</v>
      </c>
      <c r="AR998" s="11">
        <v>0.57999999999999996</v>
      </c>
      <c r="AS998" s="11">
        <v>0.52</v>
      </c>
      <c r="AT998" s="11">
        <v>0.56999999999999995</v>
      </c>
      <c r="AU998" s="11">
        <v>0.42</v>
      </c>
      <c r="AV998" s="11">
        <v>0.6</v>
      </c>
      <c r="AW998" s="11">
        <v>0.56000000000000005</v>
      </c>
      <c r="AX998" s="11">
        <v>0.6</v>
      </c>
      <c r="AY998" s="11">
        <v>0.55000000000000004</v>
      </c>
    </row>
    <row r="999" spans="1:51">
      <c r="A999" s="3"/>
      <c r="B999" t="s">
        <v>274</v>
      </c>
      <c r="C999" s="4">
        <v>1155</v>
      </c>
      <c r="D999" s="4">
        <v>845</v>
      </c>
      <c r="E999" s="4">
        <v>207</v>
      </c>
      <c r="F999" s="4">
        <v>80</v>
      </c>
      <c r="G999" s="4">
        <v>23</v>
      </c>
      <c r="H999" s="4">
        <v>425</v>
      </c>
      <c r="I999" s="4">
        <v>654</v>
      </c>
      <c r="J999" s="4">
        <v>447</v>
      </c>
      <c r="K999" s="4">
        <v>623</v>
      </c>
      <c r="L999" s="4">
        <v>132</v>
      </c>
      <c r="M999" s="4">
        <v>29</v>
      </c>
      <c r="N999" s="4">
        <v>72</v>
      </c>
      <c r="O999" s="4">
        <v>329</v>
      </c>
      <c r="P999" s="4">
        <v>750</v>
      </c>
      <c r="Q999" s="4">
        <v>438</v>
      </c>
      <c r="R999" s="4">
        <v>665</v>
      </c>
      <c r="S999" s="4">
        <v>571</v>
      </c>
      <c r="T999" s="4">
        <v>497</v>
      </c>
      <c r="U999" s="4">
        <v>107</v>
      </c>
      <c r="V999" s="4">
        <v>113</v>
      </c>
      <c r="W999" s="4">
        <v>437</v>
      </c>
      <c r="X999" s="4">
        <v>494</v>
      </c>
      <c r="Y999" s="4">
        <v>255</v>
      </c>
      <c r="Z999" s="4">
        <v>199</v>
      </c>
      <c r="AA999" s="4">
        <v>127</v>
      </c>
      <c r="AB999" s="4">
        <v>238</v>
      </c>
      <c r="AC999" s="4">
        <v>819</v>
      </c>
      <c r="AD999" s="4">
        <v>55</v>
      </c>
      <c r="AE999" s="4">
        <v>132</v>
      </c>
      <c r="AF999" s="4">
        <v>32</v>
      </c>
      <c r="AG999" s="4">
        <v>310</v>
      </c>
      <c r="AH999" s="4">
        <v>514</v>
      </c>
      <c r="AI999" s="4">
        <v>271</v>
      </c>
      <c r="AJ999" s="4">
        <v>349</v>
      </c>
      <c r="AK999" s="4">
        <v>725</v>
      </c>
      <c r="AL999" s="4">
        <v>298</v>
      </c>
      <c r="AM999" s="4">
        <v>41</v>
      </c>
      <c r="AN999" s="4">
        <v>10</v>
      </c>
      <c r="AO999" s="4">
        <v>664</v>
      </c>
      <c r="AP999" s="4">
        <v>13</v>
      </c>
      <c r="AQ999" s="4">
        <v>581</v>
      </c>
      <c r="AR999" s="4">
        <v>445</v>
      </c>
      <c r="AS999" s="4">
        <v>80</v>
      </c>
      <c r="AT999" s="4">
        <v>977</v>
      </c>
      <c r="AU999" s="4">
        <v>520</v>
      </c>
      <c r="AV999" s="4">
        <v>559</v>
      </c>
      <c r="AW999" s="4">
        <v>530</v>
      </c>
      <c r="AX999" s="4">
        <v>161</v>
      </c>
      <c r="AY999" s="4">
        <v>293</v>
      </c>
    </row>
    <row r="1000" spans="1:51">
      <c r="A1000" s="3"/>
      <c r="C1000" s="11">
        <v>0.33</v>
      </c>
      <c r="D1000" s="11">
        <v>0.41</v>
      </c>
      <c r="E1000" s="11">
        <v>0.27</v>
      </c>
      <c r="F1000" s="11">
        <v>0.14000000000000001</v>
      </c>
      <c r="G1000" s="11">
        <v>0.15</v>
      </c>
      <c r="H1000" s="11">
        <v>0.28999999999999998</v>
      </c>
      <c r="I1000" s="11">
        <v>0.4</v>
      </c>
      <c r="J1000" s="11">
        <v>0.38</v>
      </c>
      <c r="K1000" s="11">
        <v>0.33</v>
      </c>
      <c r="L1000" s="11">
        <v>0.43</v>
      </c>
      <c r="M1000" s="11">
        <v>0.36</v>
      </c>
      <c r="N1000" s="11">
        <v>0.42</v>
      </c>
      <c r="O1000" s="11">
        <v>0.44</v>
      </c>
      <c r="P1000" s="11">
        <v>0.32</v>
      </c>
      <c r="Q1000" s="11">
        <v>0.39</v>
      </c>
      <c r="R1000" s="11">
        <v>0.32</v>
      </c>
      <c r="S1000" s="11">
        <v>0.37</v>
      </c>
      <c r="T1000" s="11">
        <v>0.32</v>
      </c>
      <c r="U1000" s="11">
        <v>0.16</v>
      </c>
      <c r="V1000" s="11">
        <v>0.24</v>
      </c>
      <c r="W1000" s="11">
        <v>0.38</v>
      </c>
      <c r="X1000" s="11">
        <v>0.39</v>
      </c>
      <c r="Y1000" s="11">
        <v>0.33</v>
      </c>
      <c r="Z1000" s="11">
        <v>0.3</v>
      </c>
      <c r="AA1000" s="11">
        <v>0.33</v>
      </c>
      <c r="AB1000" s="11">
        <v>0.31</v>
      </c>
      <c r="AC1000" s="11">
        <v>0.32</v>
      </c>
      <c r="AD1000" s="11">
        <v>0.31</v>
      </c>
      <c r="AE1000" s="11">
        <v>0.38</v>
      </c>
      <c r="AF1000" s="11">
        <v>0.33</v>
      </c>
      <c r="AG1000" s="11">
        <v>0.26</v>
      </c>
      <c r="AH1000" s="11">
        <v>0.34</v>
      </c>
      <c r="AI1000" s="11">
        <v>0.38</v>
      </c>
      <c r="AJ1000" s="11">
        <v>0.3</v>
      </c>
      <c r="AK1000" s="11">
        <v>0.32</v>
      </c>
      <c r="AL1000" s="11">
        <v>0.31</v>
      </c>
      <c r="AM1000" s="11">
        <v>0.18</v>
      </c>
      <c r="AN1000" s="11">
        <v>0.42</v>
      </c>
      <c r="AO1000" s="11">
        <v>0.33</v>
      </c>
      <c r="AP1000" s="11">
        <v>0.24</v>
      </c>
      <c r="AQ1000" s="11">
        <v>0.33</v>
      </c>
      <c r="AR1000" s="11">
        <v>0.3</v>
      </c>
      <c r="AS1000" s="11">
        <v>0.36</v>
      </c>
      <c r="AT1000" s="11">
        <v>0.31</v>
      </c>
      <c r="AU1000" s="11">
        <v>0.47</v>
      </c>
      <c r="AV1000" s="11">
        <v>0.28000000000000003</v>
      </c>
      <c r="AW1000" s="11">
        <v>0.33</v>
      </c>
      <c r="AX1000" s="11">
        <v>0.3</v>
      </c>
      <c r="AY1000" s="11">
        <v>0.33</v>
      </c>
    </row>
    <row r="1001" spans="1:51">
      <c r="A1001" s="3"/>
    </row>
    <row r="1002" spans="1:51">
      <c r="A1002" s="3"/>
    </row>
    <row r="1003" spans="1:51">
      <c r="A1003" s="2" t="s">
        <v>302</v>
      </c>
    </row>
    <row r="1004" spans="1:51">
      <c r="A1004" s="3"/>
    </row>
    <row r="1005" spans="1:51" s="10" customFormat="1" ht="29.25" customHeight="1">
      <c r="A1005" s="9"/>
      <c r="C1005" s="7" t="s">
        <v>39</v>
      </c>
      <c r="D1005" s="14" t="s">
        <v>15</v>
      </c>
      <c r="E1005" s="15"/>
      <c r="F1005" s="15"/>
      <c r="G1005" s="15"/>
      <c r="H1005" s="14" t="s">
        <v>16</v>
      </c>
      <c r="I1005" s="15"/>
      <c r="J1005" s="14" t="s">
        <v>17</v>
      </c>
      <c r="K1005" s="15"/>
      <c r="L1005" s="15"/>
      <c r="M1005" s="15"/>
      <c r="N1005" s="15"/>
      <c r="O1005" s="14" t="s">
        <v>40</v>
      </c>
      <c r="P1005" s="15"/>
      <c r="Q1005" s="14" t="s">
        <v>19</v>
      </c>
      <c r="R1005" s="15"/>
      <c r="S1005" s="14" t="s">
        <v>41</v>
      </c>
      <c r="T1005" s="15"/>
      <c r="U1005" s="14" t="s">
        <v>42</v>
      </c>
      <c r="V1005" s="15"/>
      <c r="W1005" s="15"/>
      <c r="X1005" s="15"/>
      <c r="Y1005" s="14" t="s">
        <v>22</v>
      </c>
      <c r="Z1005" s="15"/>
      <c r="AA1005" s="15"/>
      <c r="AB1005" s="15"/>
      <c r="AC1005" s="15"/>
      <c r="AD1005" s="15"/>
      <c r="AE1005" s="15"/>
      <c r="AF1005" s="15"/>
      <c r="AG1005" s="14" t="s">
        <v>23</v>
      </c>
      <c r="AH1005" s="15"/>
      <c r="AI1005" s="15"/>
      <c r="AJ1005" s="14" t="s">
        <v>24</v>
      </c>
      <c r="AK1005" s="15"/>
      <c r="AL1005" s="14" t="s">
        <v>25</v>
      </c>
      <c r="AM1005" s="15"/>
      <c r="AN1005" s="15"/>
      <c r="AO1005" s="15"/>
      <c r="AP1005" s="15"/>
      <c r="AQ1005" s="15"/>
      <c r="AR1005" s="15"/>
      <c r="AS1005" s="14" t="s">
        <v>26</v>
      </c>
      <c r="AT1005" s="15"/>
      <c r="AU1005" s="14" t="s">
        <v>43</v>
      </c>
      <c r="AV1005" s="15"/>
      <c r="AW1005" s="14" t="s">
        <v>44</v>
      </c>
      <c r="AX1005" s="15"/>
      <c r="AY1005" s="15"/>
    </row>
    <row r="1006" spans="1:51" s="7" customFormat="1" ht="32.25" customHeight="1">
      <c r="A1006" s="6"/>
      <c r="D1006" s="8" t="s">
        <v>45</v>
      </c>
      <c r="E1006" s="8" t="s">
        <v>46</v>
      </c>
      <c r="F1006" s="8" t="s">
        <v>47</v>
      </c>
      <c r="G1006" s="8" t="s">
        <v>48</v>
      </c>
      <c r="H1006" s="8" t="s">
        <v>49</v>
      </c>
      <c r="I1006" s="8" t="s">
        <v>50</v>
      </c>
      <c r="J1006" s="8" t="s">
        <v>51</v>
      </c>
      <c r="K1006" s="8" t="s">
        <v>52</v>
      </c>
      <c r="L1006" s="8" t="s">
        <v>53</v>
      </c>
      <c r="M1006" s="8" t="s">
        <v>54</v>
      </c>
      <c r="N1006" s="8" t="s">
        <v>55</v>
      </c>
      <c r="O1006" s="8" t="s">
        <v>56</v>
      </c>
      <c r="P1006" s="8" t="s">
        <v>57</v>
      </c>
      <c r="Q1006" s="8" t="s">
        <v>56</v>
      </c>
      <c r="R1006" s="8" t="s">
        <v>57</v>
      </c>
      <c r="S1006" s="8" t="s">
        <v>56</v>
      </c>
      <c r="T1006" s="8" t="s">
        <v>57</v>
      </c>
      <c r="U1006" s="8" t="s">
        <v>58</v>
      </c>
      <c r="V1006" s="8" t="s">
        <v>59</v>
      </c>
      <c r="W1006" s="8" t="s">
        <v>60</v>
      </c>
      <c r="X1006" s="8" t="s">
        <v>61</v>
      </c>
      <c r="Y1006" s="8" t="s">
        <v>62</v>
      </c>
      <c r="Z1006" s="8" t="s">
        <v>63</v>
      </c>
      <c r="AA1006" s="8" t="s">
        <v>64</v>
      </c>
      <c r="AB1006" s="8" t="s">
        <v>65</v>
      </c>
      <c r="AC1006" s="8" t="s">
        <v>66</v>
      </c>
      <c r="AD1006" s="8" t="s">
        <v>67</v>
      </c>
      <c r="AE1006" s="8" t="s">
        <v>68</v>
      </c>
      <c r="AF1006" s="8" t="s">
        <v>69</v>
      </c>
      <c r="AG1006" s="8" t="s">
        <v>70</v>
      </c>
      <c r="AH1006" s="8" t="s">
        <v>71</v>
      </c>
      <c r="AI1006" s="8" t="s">
        <v>72</v>
      </c>
      <c r="AJ1006" s="8" t="s">
        <v>73</v>
      </c>
      <c r="AK1006" s="8" t="s">
        <v>74</v>
      </c>
      <c r="AL1006" s="8" t="s">
        <v>75</v>
      </c>
      <c r="AM1006" s="8" t="s">
        <v>76</v>
      </c>
      <c r="AN1006" s="8" t="s">
        <v>77</v>
      </c>
      <c r="AO1006" s="8" t="s">
        <v>78</v>
      </c>
      <c r="AP1006" s="8" t="s">
        <v>79</v>
      </c>
      <c r="AQ1006" s="8" t="s">
        <v>80</v>
      </c>
      <c r="AR1006" s="8" t="s">
        <v>81</v>
      </c>
      <c r="AS1006" s="8" t="s">
        <v>82</v>
      </c>
      <c r="AT1006" s="8" t="s">
        <v>57</v>
      </c>
      <c r="AU1006" s="8" t="s">
        <v>56</v>
      </c>
      <c r="AV1006" s="8" t="s">
        <v>57</v>
      </c>
      <c r="AW1006" s="8" t="s">
        <v>83</v>
      </c>
      <c r="AX1006" s="8" t="s">
        <v>84</v>
      </c>
      <c r="AY1006" s="8" t="s">
        <v>85</v>
      </c>
    </row>
    <row r="1007" spans="1:51">
      <c r="A1007" s="3" t="s">
        <v>86</v>
      </c>
      <c r="C1007" s="4">
        <v>3523</v>
      </c>
      <c r="D1007" s="4">
        <v>2045</v>
      </c>
      <c r="E1007" s="4">
        <v>759</v>
      </c>
      <c r="F1007" s="4">
        <v>573</v>
      </c>
      <c r="G1007" s="4">
        <v>147</v>
      </c>
      <c r="H1007" s="4">
        <v>1450</v>
      </c>
      <c r="I1007" s="4">
        <v>1634</v>
      </c>
      <c r="J1007" s="4">
        <v>1148</v>
      </c>
      <c r="K1007" s="4">
        <v>1866</v>
      </c>
      <c r="L1007" s="4">
        <v>312</v>
      </c>
      <c r="M1007" s="4">
        <v>78</v>
      </c>
      <c r="N1007" s="4">
        <v>169</v>
      </c>
      <c r="O1007" s="4">
        <v>729</v>
      </c>
      <c r="P1007" s="4">
        <v>2355</v>
      </c>
      <c r="Q1007" s="4">
        <v>1102</v>
      </c>
      <c r="R1007" s="4">
        <v>2081</v>
      </c>
      <c r="S1007" s="4">
        <v>1513</v>
      </c>
      <c r="T1007" s="4">
        <v>1519</v>
      </c>
      <c r="U1007" s="4">
        <v>678</v>
      </c>
      <c r="V1007" s="4">
        <v>465</v>
      </c>
      <c r="W1007" s="4">
        <v>1123</v>
      </c>
      <c r="X1007" s="4">
        <v>1246</v>
      </c>
      <c r="Y1007" s="4">
        <v>774</v>
      </c>
      <c r="Z1007" s="4">
        <v>667</v>
      </c>
      <c r="AA1007" s="4">
        <v>390</v>
      </c>
      <c r="AB1007" s="4">
        <v>752</v>
      </c>
      <c r="AC1007" s="4">
        <v>2582</v>
      </c>
      <c r="AD1007" s="4">
        <v>170</v>
      </c>
      <c r="AE1007" s="4">
        <v>341</v>
      </c>
      <c r="AF1007" s="4">
        <v>93</v>
      </c>
      <c r="AG1007" s="4">
        <v>1208</v>
      </c>
      <c r="AH1007" s="4">
        <v>1523</v>
      </c>
      <c r="AI1007" s="4">
        <v>683</v>
      </c>
      <c r="AJ1007" s="4">
        <v>1133</v>
      </c>
      <c r="AK1007" s="4">
        <v>2240</v>
      </c>
      <c r="AL1007" s="4">
        <v>955</v>
      </c>
      <c r="AM1007" s="4">
        <v>230</v>
      </c>
      <c r="AN1007" s="4">
        <v>24</v>
      </c>
      <c r="AO1007" s="4">
        <v>1988</v>
      </c>
      <c r="AP1007" s="4">
        <v>53</v>
      </c>
      <c r="AQ1007" s="4">
        <v>1740</v>
      </c>
      <c r="AR1007" s="4">
        <v>1510</v>
      </c>
      <c r="AS1007" s="4">
        <v>222</v>
      </c>
      <c r="AT1007" s="4">
        <v>3096</v>
      </c>
      <c r="AU1007" s="4">
        <v>1092</v>
      </c>
      <c r="AV1007" s="4">
        <v>1992</v>
      </c>
      <c r="AW1007" s="4">
        <v>1586</v>
      </c>
      <c r="AX1007" s="4">
        <v>527</v>
      </c>
      <c r="AY1007" s="4">
        <v>877</v>
      </c>
    </row>
    <row r="1008" spans="1:51">
      <c r="A1008" s="3"/>
    </row>
    <row r="1009" spans="1:51">
      <c r="A1009" s="3" t="s">
        <v>303</v>
      </c>
      <c r="B1009" t="s">
        <v>269</v>
      </c>
      <c r="C1009" s="4">
        <v>1307</v>
      </c>
      <c r="D1009" s="4">
        <v>654</v>
      </c>
      <c r="E1009" s="4">
        <v>353</v>
      </c>
      <c r="F1009" s="4">
        <v>218</v>
      </c>
      <c r="G1009" s="4">
        <v>81</v>
      </c>
      <c r="H1009" s="4">
        <v>577</v>
      </c>
      <c r="I1009" s="4">
        <v>568</v>
      </c>
      <c r="J1009" s="4">
        <v>439</v>
      </c>
      <c r="K1009" s="4">
        <v>648</v>
      </c>
      <c r="L1009" s="4">
        <v>104</v>
      </c>
      <c r="M1009" s="4">
        <v>30</v>
      </c>
      <c r="N1009" s="4">
        <v>66</v>
      </c>
      <c r="O1009" s="4">
        <v>188</v>
      </c>
      <c r="P1009" s="4">
        <v>957</v>
      </c>
      <c r="Q1009" s="4">
        <v>378</v>
      </c>
      <c r="R1009" s="4">
        <v>806</v>
      </c>
      <c r="S1009" s="4">
        <v>560</v>
      </c>
      <c r="T1009" s="4">
        <v>565</v>
      </c>
      <c r="U1009" s="4">
        <v>274</v>
      </c>
      <c r="V1009" s="4">
        <v>157</v>
      </c>
      <c r="W1009" s="4">
        <v>390</v>
      </c>
      <c r="X1009" s="4">
        <v>485</v>
      </c>
      <c r="Y1009" s="4">
        <v>289</v>
      </c>
      <c r="Z1009" s="4">
        <v>236</v>
      </c>
      <c r="AA1009" s="4">
        <v>132</v>
      </c>
      <c r="AB1009" s="4">
        <v>289</v>
      </c>
      <c r="AC1009" s="4">
        <v>947</v>
      </c>
      <c r="AD1009" s="4">
        <v>66</v>
      </c>
      <c r="AE1009" s="4">
        <v>130</v>
      </c>
      <c r="AF1009" s="4">
        <v>45</v>
      </c>
      <c r="AG1009" s="4">
        <v>398</v>
      </c>
      <c r="AH1009" s="4">
        <v>609</v>
      </c>
      <c r="AI1009" s="4">
        <v>267</v>
      </c>
      <c r="AJ1009" s="4">
        <v>465</v>
      </c>
      <c r="AK1009" s="4">
        <v>793</v>
      </c>
      <c r="AL1009" s="4">
        <v>294</v>
      </c>
      <c r="AM1009" s="4">
        <v>90</v>
      </c>
      <c r="AN1009" s="4">
        <v>7</v>
      </c>
      <c r="AO1009" s="4">
        <v>820</v>
      </c>
      <c r="AP1009" s="4">
        <v>9</v>
      </c>
      <c r="AQ1009" s="4">
        <v>718</v>
      </c>
      <c r="AR1009" s="4">
        <v>502</v>
      </c>
      <c r="AS1009" s="4">
        <v>80</v>
      </c>
      <c r="AT1009" s="4">
        <v>1167</v>
      </c>
      <c r="AU1009" s="4">
        <v>253</v>
      </c>
      <c r="AV1009" s="4">
        <v>892</v>
      </c>
      <c r="AW1009" s="4">
        <v>612</v>
      </c>
      <c r="AX1009" s="4">
        <v>211</v>
      </c>
      <c r="AY1009" s="4">
        <v>284</v>
      </c>
    </row>
    <row r="1010" spans="1:51">
      <c r="A1010" s="3"/>
      <c r="C1010" s="11">
        <v>0.37</v>
      </c>
      <c r="D1010" s="11">
        <v>0.32</v>
      </c>
      <c r="E1010" s="11">
        <v>0.47</v>
      </c>
      <c r="F1010" s="11">
        <v>0.38</v>
      </c>
      <c r="G1010" s="11">
        <v>0.55000000000000004</v>
      </c>
      <c r="H1010" s="11">
        <v>0.4</v>
      </c>
      <c r="I1010" s="11">
        <v>0.35</v>
      </c>
      <c r="J1010" s="11">
        <v>0.38</v>
      </c>
      <c r="K1010" s="11">
        <v>0.35</v>
      </c>
      <c r="L1010" s="11">
        <v>0.33</v>
      </c>
      <c r="M1010" s="11">
        <v>0.39</v>
      </c>
      <c r="N1010" s="11">
        <v>0.39</v>
      </c>
      <c r="O1010" s="11">
        <v>0.26</v>
      </c>
      <c r="P1010" s="11">
        <v>0.41</v>
      </c>
      <c r="Q1010" s="11">
        <v>0.34</v>
      </c>
      <c r="R1010" s="11">
        <v>0.39</v>
      </c>
      <c r="S1010" s="11">
        <v>0.37</v>
      </c>
      <c r="T1010" s="11">
        <v>0.37</v>
      </c>
      <c r="U1010" s="11">
        <v>0.4</v>
      </c>
      <c r="V1010" s="11">
        <v>0.34</v>
      </c>
      <c r="W1010" s="11">
        <v>0.35</v>
      </c>
      <c r="X1010" s="11">
        <v>0.39</v>
      </c>
      <c r="Y1010" s="11">
        <v>0.37</v>
      </c>
      <c r="Z1010" s="11">
        <v>0.35</v>
      </c>
      <c r="AA1010" s="11">
        <v>0.34</v>
      </c>
      <c r="AB1010" s="11">
        <v>0.38</v>
      </c>
      <c r="AC1010" s="11">
        <v>0.37</v>
      </c>
      <c r="AD1010" s="11">
        <v>0.39</v>
      </c>
      <c r="AE1010" s="11">
        <v>0.38</v>
      </c>
      <c r="AF1010" s="11">
        <v>0.48</v>
      </c>
      <c r="AG1010" s="11">
        <v>0.33</v>
      </c>
      <c r="AH1010" s="11">
        <v>0.4</v>
      </c>
      <c r="AI1010" s="11">
        <v>0.39</v>
      </c>
      <c r="AJ1010" s="11">
        <v>0.41</v>
      </c>
      <c r="AK1010" s="11">
        <v>0.35</v>
      </c>
      <c r="AL1010" s="11">
        <v>0.31</v>
      </c>
      <c r="AM1010" s="11">
        <v>0.39</v>
      </c>
      <c r="AN1010" s="11">
        <v>0.31</v>
      </c>
      <c r="AO1010" s="11">
        <v>0.41</v>
      </c>
      <c r="AP1010" s="11">
        <v>0.16</v>
      </c>
      <c r="AQ1010" s="11">
        <v>0.41</v>
      </c>
      <c r="AR1010" s="11">
        <v>0.33</v>
      </c>
      <c r="AS1010" s="11">
        <v>0.36</v>
      </c>
      <c r="AT1010" s="11">
        <v>0.38</v>
      </c>
      <c r="AU1010" s="11">
        <v>0.23</v>
      </c>
      <c r="AV1010" s="11">
        <v>0.45</v>
      </c>
      <c r="AW1010" s="11">
        <v>0.39</v>
      </c>
      <c r="AX1010" s="11">
        <v>0.4</v>
      </c>
      <c r="AY1010" s="11">
        <v>0.32</v>
      </c>
    </row>
    <row r="1011" spans="1:51">
      <c r="A1011" s="3"/>
      <c r="B1011" t="s">
        <v>270</v>
      </c>
      <c r="C1011" s="4">
        <v>1906</v>
      </c>
      <c r="D1011" s="4">
        <v>1124</v>
      </c>
      <c r="E1011" s="4">
        <v>372</v>
      </c>
      <c r="F1011" s="4">
        <v>337</v>
      </c>
      <c r="G1011" s="4">
        <v>73</v>
      </c>
      <c r="H1011" s="4">
        <v>754</v>
      </c>
      <c r="I1011" s="4">
        <v>884</v>
      </c>
      <c r="J1011" s="4">
        <v>599</v>
      </c>
      <c r="K1011" s="4">
        <v>1008</v>
      </c>
      <c r="L1011" s="4">
        <v>189</v>
      </c>
      <c r="M1011" s="4">
        <v>42</v>
      </c>
      <c r="N1011" s="4">
        <v>96</v>
      </c>
      <c r="O1011" s="4">
        <v>410</v>
      </c>
      <c r="P1011" s="4">
        <v>1227</v>
      </c>
      <c r="Q1011" s="4">
        <v>604</v>
      </c>
      <c r="R1011" s="4">
        <v>1078</v>
      </c>
      <c r="S1011" s="4">
        <v>805</v>
      </c>
      <c r="T1011" s="4">
        <v>805</v>
      </c>
      <c r="U1011" s="4">
        <v>386</v>
      </c>
      <c r="V1011" s="4">
        <v>272</v>
      </c>
      <c r="W1011" s="4">
        <v>609</v>
      </c>
      <c r="X1011" s="4">
        <v>632</v>
      </c>
      <c r="Y1011" s="4">
        <v>418</v>
      </c>
      <c r="Z1011" s="4">
        <v>357</v>
      </c>
      <c r="AA1011" s="4">
        <v>214</v>
      </c>
      <c r="AB1011" s="4">
        <v>407</v>
      </c>
      <c r="AC1011" s="4">
        <v>1396</v>
      </c>
      <c r="AD1011" s="4">
        <v>98</v>
      </c>
      <c r="AE1011" s="4">
        <v>194</v>
      </c>
      <c r="AF1011" s="4">
        <v>44</v>
      </c>
      <c r="AG1011" s="4">
        <v>714</v>
      </c>
      <c r="AH1011" s="4">
        <v>792</v>
      </c>
      <c r="AI1011" s="4">
        <v>346</v>
      </c>
      <c r="AJ1011" s="4">
        <v>582</v>
      </c>
      <c r="AK1011" s="4">
        <v>1253</v>
      </c>
      <c r="AL1011" s="4">
        <v>530</v>
      </c>
      <c r="AM1011" s="4">
        <v>123</v>
      </c>
      <c r="AN1011" s="4">
        <v>16</v>
      </c>
      <c r="AO1011" s="4">
        <v>1061</v>
      </c>
      <c r="AP1011" s="4">
        <v>32</v>
      </c>
      <c r="AQ1011" s="4">
        <v>922</v>
      </c>
      <c r="AR1011" s="4">
        <v>840</v>
      </c>
      <c r="AS1011" s="4">
        <v>102</v>
      </c>
      <c r="AT1011" s="4">
        <v>1693</v>
      </c>
      <c r="AU1011" s="4">
        <v>564</v>
      </c>
      <c r="AV1011" s="4">
        <v>1073</v>
      </c>
      <c r="AW1011" s="4">
        <v>860</v>
      </c>
      <c r="AX1011" s="4">
        <v>272</v>
      </c>
      <c r="AY1011" s="4">
        <v>488</v>
      </c>
    </row>
    <row r="1012" spans="1:51">
      <c r="A1012" s="3"/>
      <c r="C1012" s="11">
        <v>0.54</v>
      </c>
      <c r="D1012" s="11">
        <v>0.55000000000000004</v>
      </c>
      <c r="E1012" s="11">
        <v>0.49</v>
      </c>
      <c r="F1012" s="11">
        <v>0.59</v>
      </c>
      <c r="G1012" s="11">
        <v>0.49</v>
      </c>
      <c r="H1012" s="11">
        <v>0.52</v>
      </c>
      <c r="I1012" s="11">
        <v>0.54</v>
      </c>
      <c r="J1012" s="11">
        <v>0.52</v>
      </c>
      <c r="K1012" s="11">
        <v>0.54</v>
      </c>
      <c r="L1012" s="11">
        <v>0.61</v>
      </c>
      <c r="M1012" s="11">
        <v>0.54</v>
      </c>
      <c r="N1012" s="11">
        <v>0.56999999999999995</v>
      </c>
      <c r="O1012" s="11">
        <v>0.56000000000000005</v>
      </c>
      <c r="P1012" s="11">
        <v>0.52</v>
      </c>
      <c r="Q1012" s="11">
        <v>0.55000000000000004</v>
      </c>
      <c r="R1012" s="11">
        <v>0.52</v>
      </c>
      <c r="S1012" s="11">
        <v>0.53</v>
      </c>
      <c r="T1012" s="11">
        <v>0.53</v>
      </c>
      <c r="U1012" s="11">
        <v>0.56999999999999995</v>
      </c>
      <c r="V1012" s="11">
        <v>0.57999999999999996</v>
      </c>
      <c r="W1012" s="11">
        <v>0.54</v>
      </c>
      <c r="X1012" s="11">
        <v>0.51</v>
      </c>
      <c r="Y1012" s="11">
        <v>0.54</v>
      </c>
      <c r="Z1012" s="11">
        <v>0.53</v>
      </c>
      <c r="AA1012" s="11">
        <v>0.55000000000000004</v>
      </c>
      <c r="AB1012" s="11">
        <v>0.54</v>
      </c>
      <c r="AC1012" s="11">
        <v>0.54</v>
      </c>
      <c r="AD1012" s="11">
        <v>0.56999999999999995</v>
      </c>
      <c r="AE1012" s="11">
        <v>0.56999999999999995</v>
      </c>
      <c r="AF1012" s="11">
        <v>0.47</v>
      </c>
      <c r="AG1012" s="11">
        <v>0.59</v>
      </c>
      <c r="AH1012" s="11">
        <v>0.52</v>
      </c>
      <c r="AI1012" s="11">
        <v>0.51</v>
      </c>
      <c r="AJ1012" s="11">
        <v>0.51</v>
      </c>
      <c r="AK1012" s="11">
        <v>0.56000000000000005</v>
      </c>
      <c r="AL1012" s="11">
        <v>0.55000000000000004</v>
      </c>
      <c r="AM1012" s="11">
        <v>0.53</v>
      </c>
      <c r="AN1012" s="11">
        <v>0.69</v>
      </c>
      <c r="AO1012" s="11">
        <v>0.53</v>
      </c>
      <c r="AP1012" s="11">
        <v>0.6</v>
      </c>
      <c r="AQ1012" s="11">
        <v>0.53</v>
      </c>
      <c r="AR1012" s="11">
        <v>0.56000000000000005</v>
      </c>
      <c r="AS1012" s="11">
        <v>0.46</v>
      </c>
      <c r="AT1012" s="11">
        <v>0.55000000000000004</v>
      </c>
      <c r="AU1012" s="11">
        <v>0.52</v>
      </c>
      <c r="AV1012" s="11">
        <v>0.54</v>
      </c>
      <c r="AW1012" s="11">
        <v>0.54</v>
      </c>
      <c r="AX1012" s="11">
        <v>0.52</v>
      </c>
      <c r="AY1012" s="11">
        <v>0.56000000000000005</v>
      </c>
    </row>
    <row r="1013" spans="1:51">
      <c r="A1013" s="3"/>
      <c r="B1013" t="s">
        <v>271</v>
      </c>
      <c r="C1013" s="4">
        <v>835</v>
      </c>
      <c r="D1013" s="4">
        <v>578</v>
      </c>
      <c r="E1013" s="4">
        <v>138</v>
      </c>
      <c r="F1013" s="4">
        <v>97</v>
      </c>
      <c r="G1013" s="4">
        <v>22</v>
      </c>
      <c r="H1013" s="4">
        <v>304</v>
      </c>
      <c r="I1013" s="4">
        <v>443</v>
      </c>
      <c r="J1013" s="4">
        <v>284</v>
      </c>
      <c r="K1013" s="4">
        <v>476</v>
      </c>
      <c r="L1013" s="4">
        <v>83</v>
      </c>
      <c r="M1013" s="4">
        <v>22</v>
      </c>
      <c r="N1013" s="4">
        <v>37</v>
      </c>
      <c r="O1013" s="4">
        <v>238</v>
      </c>
      <c r="P1013" s="4">
        <v>508</v>
      </c>
      <c r="Q1013" s="4">
        <v>293</v>
      </c>
      <c r="R1013" s="4">
        <v>478</v>
      </c>
      <c r="S1013" s="4">
        <v>381</v>
      </c>
      <c r="T1013" s="4">
        <v>356</v>
      </c>
      <c r="U1013" s="4">
        <v>118</v>
      </c>
      <c r="V1013" s="4">
        <v>108</v>
      </c>
      <c r="W1013" s="4">
        <v>294</v>
      </c>
      <c r="X1013" s="4">
        <v>314</v>
      </c>
      <c r="Y1013" s="4">
        <v>199</v>
      </c>
      <c r="Z1013" s="4">
        <v>164</v>
      </c>
      <c r="AA1013" s="4">
        <v>71</v>
      </c>
      <c r="AB1013" s="4">
        <v>184</v>
      </c>
      <c r="AC1013" s="4">
        <v>617</v>
      </c>
      <c r="AD1013" s="4">
        <v>31</v>
      </c>
      <c r="AE1013" s="4">
        <v>94</v>
      </c>
      <c r="AF1013" s="4">
        <v>19</v>
      </c>
      <c r="AG1013" s="4">
        <v>264</v>
      </c>
      <c r="AH1013" s="4">
        <v>385</v>
      </c>
      <c r="AI1013" s="4">
        <v>156</v>
      </c>
      <c r="AJ1013" s="4">
        <v>230</v>
      </c>
      <c r="AK1013" s="4">
        <v>561</v>
      </c>
      <c r="AL1013" s="4">
        <v>231</v>
      </c>
      <c r="AM1013" s="4">
        <v>40</v>
      </c>
      <c r="AN1013" s="4">
        <v>6</v>
      </c>
      <c r="AO1013" s="4">
        <v>480</v>
      </c>
      <c r="AP1013" s="4">
        <v>8</v>
      </c>
      <c r="AQ1013" s="4">
        <v>415</v>
      </c>
      <c r="AR1013" s="4">
        <v>350</v>
      </c>
      <c r="AS1013" s="4">
        <v>73</v>
      </c>
      <c r="AT1013" s="4">
        <v>711</v>
      </c>
      <c r="AU1013" s="4">
        <v>382</v>
      </c>
      <c r="AV1013" s="4">
        <v>365</v>
      </c>
      <c r="AW1013" s="4">
        <v>363</v>
      </c>
      <c r="AX1013" s="4">
        <v>135</v>
      </c>
      <c r="AY1013" s="4">
        <v>230</v>
      </c>
    </row>
    <row r="1014" spans="1:51">
      <c r="A1014" s="3"/>
      <c r="C1014" s="11">
        <v>0.24</v>
      </c>
      <c r="D1014" s="11">
        <v>0.28000000000000003</v>
      </c>
      <c r="E1014" s="11">
        <v>0.18</v>
      </c>
      <c r="F1014" s="11">
        <v>0.17</v>
      </c>
      <c r="G1014" s="11">
        <v>0.15</v>
      </c>
      <c r="H1014" s="11">
        <v>0.21</v>
      </c>
      <c r="I1014" s="11">
        <v>0.27</v>
      </c>
      <c r="J1014" s="11">
        <v>0.25</v>
      </c>
      <c r="K1014" s="11">
        <v>0.26</v>
      </c>
      <c r="L1014" s="11">
        <v>0.27</v>
      </c>
      <c r="M1014" s="11">
        <v>0.28000000000000003</v>
      </c>
      <c r="N1014" s="11">
        <v>0.22</v>
      </c>
      <c r="O1014" s="11">
        <v>0.33</v>
      </c>
      <c r="P1014" s="11">
        <v>0.22</v>
      </c>
      <c r="Q1014" s="11">
        <v>0.27</v>
      </c>
      <c r="R1014" s="11">
        <v>0.23</v>
      </c>
      <c r="S1014" s="11">
        <v>0.25</v>
      </c>
      <c r="T1014" s="11">
        <v>0.23</v>
      </c>
      <c r="U1014" s="11">
        <v>0.17</v>
      </c>
      <c r="V1014" s="11">
        <v>0.23</v>
      </c>
      <c r="W1014" s="11">
        <v>0.26</v>
      </c>
      <c r="X1014" s="11">
        <v>0.25</v>
      </c>
      <c r="Y1014" s="11">
        <v>0.26</v>
      </c>
      <c r="Z1014" s="11">
        <v>0.25</v>
      </c>
      <c r="AA1014" s="11">
        <v>0.18</v>
      </c>
      <c r="AB1014" s="11">
        <v>0.24</v>
      </c>
      <c r="AC1014" s="11">
        <v>0.24</v>
      </c>
      <c r="AD1014" s="11">
        <v>0.18</v>
      </c>
      <c r="AE1014" s="11">
        <v>0.28000000000000003</v>
      </c>
      <c r="AF1014" s="11">
        <v>0.2</v>
      </c>
      <c r="AG1014" s="11">
        <v>0.22</v>
      </c>
      <c r="AH1014" s="11">
        <v>0.25</v>
      </c>
      <c r="AI1014" s="11">
        <v>0.23</v>
      </c>
      <c r="AJ1014" s="11">
        <v>0.2</v>
      </c>
      <c r="AK1014" s="11">
        <v>0.25</v>
      </c>
      <c r="AL1014" s="11">
        <v>0.24</v>
      </c>
      <c r="AM1014" s="11">
        <v>0.17</v>
      </c>
      <c r="AN1014" s="11">
        <v>0.24</v>
      </c>
      <c r="AO1014" s="11">
        <v>0.24</v>
      </c>
      <c r="AP1014" s="11">
        <v>0.15</v>
      </c>
      <c r="AQ1014" s="11">
        <v>0.24</v>
      </c>
      <c r="AR1014" s="11">
        <v>0.23</v>
      </c>
      <c r="AS1014" s="11">
        <v>0.33</v>
      </c>
      <c r="AT1014" s="11">
        <v>0.23</v>
      </c>
      <c r="AU1014" s="11">
        <v>0.35</v>
      </c>
      <c r="AV1014" s="11">
        <v>0.18</v>
      </c>
      <c r="AW1014" s="11">
        <v>0.23</v>
      </c>
      <c r="AX1014" s="11">
        <v>0.26</v>
      </c>
      <c r="AY1014" s="11">
        <v>0.26</v>
      </c>
    </row>
    <row r="1015" spans="1:51">
      <c r="A1015" s="3"/>
      <c r="B1015" t="s">
        <v>272</v>
      </c>
      <c r="C1015" s="4">
        <v>383</v>
      </c>
      <c r="D1015" s="4">
        <v>278</v>
      </c>
      <c r="E1015" s="4">
        <v>60</v>
      </c>
      <c r="F1015" s="4">
        <v>37</v>
      </c>
      <c r="G1015" s="4">
        <v>8</v>
      </c>
      <c r="H1015" s="4">
        <v>152</v>
      </c>
      <c r="I1015" s="4">
        <v>203</v>
      </c>
      <c r="J1015" s="4">
        <v>124</v>
      </c>
      <c r="K1015" s="4">
        <v>243</v>
      </c>
      <c r="L1015" s="4">
        <v>35</v>
      </c>
      <c r="M1015" s="4">
        <v>6</v>
      </c>
      <c r="N1015" s="4">
        <v>26</v>
      </c>
      <c r="O1015" s="4">
        <v>105</v>
      </c>
      <c r="P1015" s="4">
        <v>250</v>
      </c>
      <c r="Q1015" s="4">
        <v>131</v>
      </c>
      <c r="R1015" s="4">
        <v>237</v>
      </c>
      <c r="S1015" s="4">
        <v>186</v>
      </c>
      <c r="T1015" s="4">
        <v>165</v>
      </c>
      <c r="U1015" s="4">
        <v>49</v>
      </c>
      <c r="V1015" s="4">
        <v>46</v>
      </c>
      <c r="W1015" s="4">
        <v>155</v>
      </c>
      <c r="X1015" s="4">
        <v>130</v>
      </c>
      <c r="Y1015" s="4">
        <v>81</v>
      </c>
      <c r="Z1015" s="4">
        <v>77</v>
      </c>
      <c r="AA1015" s="4">
        <v>58</v>
      </c>
      <c r="AB1015" s="4">
        <v>61</v>
      </c>
      <c r="AC1015" s="4">
        <v>276</v>
      </c>
      <c r="AD1015" s="4">
        <v>16</v>
      </c>
      <c r="AE1015" s="4">
        <v>34</v>
      </c>
      <c r="AF1015" s="4">
        <v>10</v>
      </c>
      <c r="AG1015" s="4">
        <v>137</v>
      </c>
      <c r="AH1015" s="4">
        <v>167</v>
      </c>
      <c r="AI1015" s="4">
        <v>58</v>
      </c>
      <c r="AJ1015" s="4">
        <v>117</v>
      </c>
      <c r="AK1015" s="4">
        <v>239</v>
      </c>
      <c r="AL1015" s="4">
        <v>126</v>
      </c>
      <c r="AM1015" s="4">
        <v>21</v>
      </c>
      <c r="AN1015" s="4">
        <v>1</v>
      </c>
      <c r="AO1015" s="4">
        <v>176</v>
      </c>
      <c r="AP1015" s="4">
        <v>7</v>
      </c>
      <c r="AQ1015" s="4">
        <v>159</v>
      </c>
      <c r="AR1015" s="4">
        <v>172</v>
      </c>
      <c r="AS1015" s="4">
        <v>33</v>
      </c>
      <c r="AT1015" s="4">
        <v>304</v>
      </c>
      <c r="AU1015" s="4">
        <v>232</v>
      </c>
      <c r="AV1015" s="4">
        <v>123</v>
      </c>
      <c r="AW1015" s="4">
        <v>172</v>
      </c>
      <c r="AX1015" s="4">
        <v>45</v>
      </c>
      <c r="AY1015" s="4">
        <v>108</v>
      </c>
    </row>
    <row r="1016" spans="1:51">
      <c r="A1016" s="3"/>
      <c r="C1016" s="11">
        <v>0.11</v>
      </c>
      <c r="D1016" s="11">
        <v>0.14000000000000001</v>
      </c>
      <c r="E1016" s="11">
        <v>0.08</v>
      </c>
      <c r="F1016" s="11">
        <v>0.06</v>
      </c>
      <c r="G1016" s="11">
        <v>0.05</v>
      </c>
      <c r="H1016" s="11">
        <v>0.1</v>
      </c>
      <c r="I1016" s="11">
        <v>0.12</v>
      </c>
      <c r="J1016" s="11">
        <v>0.11</v>
      </c>
      <c r="K1016" s="11">
        <v>0.13</v>
      </c>
      <c r="L1016" s="11">
        <v>0.11</v>
      </c>
      <c r="M1016" s="11">
        <v>7.0000000000000007E-2</v>
      </c>
      <c r="N1016" s="11">
        <v>0.15</v>
      </c>
      <c r="O1016" s="11">
        <v>0.14000000000000001</v>
      </c>
      <c r="P1016" s="11">
        <v>0.11</v>
      </c>
      <c r="Q1016" s="11">
        <v>0.12</v>
      </c>
      <c r="R1016" s="11">
        <v>0.11</v>
      </c>
      <c r="S1016" s="11">
        <v>0.12</v>
      </c>
      <c r="T1016" s="11">
        <v>0.11</v>
      </c>
      <c r="U1016" s="11">
        <v>7.0000000000000007E-2</v>
      </c>
      <c r="V1016" s="11">
        <v>0.1</v>
      </c>
      <c r="W1016" s="11">
        <v>0.14000000000000001</v>
      </c>
      <c r="X1016" s="11">
        <v>0.1</v>
      </c>
      <c r="Y1016" s="11">
        <v>0.1</v>
      </c>
      <c r="Z1016" s="11">
        <v>0.11</v>
      </c>
      <c r="AA1016" s="11">
        <v>0.15</v>
      </c>
      <c r="AB1016" s="11">
        <v>0.08</v>
      </c>
      <c r="AC1016" s="11">
        <v>0.11</v>
      </c>
      <c r="AD1016" s="11">
        <v>0.09</v>
      </c>
      <c r="AE1016" s="11">
        <v>0.1</v>
      </c>
      <c r="AF1016" s="11">
        <v>0.11</v>
      </c>
      <c r="AG1016" s="11">
        <v>0.11</v>
      </c>
      <c r="AH1016" s="11">
        <v>0.11</v>
      </c>
      <c r="AI1016" s="11">
        <v>0.09</v>
      </c>
      <c r="AJ1016" s="11">
        <v>0.1</v>
      </c>
      <c r="AK1016" s="11">
        <v>0.11</v>
      </c>
      <c r="AL1016" s="11">
        <v>0.13</v>
      </c>
      <c r="AM1016" s="11">
        <v>0.09</v>
      </c>
      <c r="AN1016" s="11">
        <v>0.04</v>
      </c>
      <c r="AO1016" s="11">
        <v>0.09</v>
      </c>
      <c r="AP1016" s="11">
        <v>0.13</v>
      </c>
      <c r="AQ1016" s="11">
        <v>0.09</v>
      </c>
      <c r="AR1016" s="11">
        <v>0.11</v>
      </c>
      <c r="AS1016" s="11">
        <v>0.15</v>
      </c>
      <c r="AT1016" s="11">
        <v>0.1</v>
      </c>
      <c r="AU1016" s="11">
        <v>0.21</v>
      </c>
      <c r="AV1016" s="11">
        <v>0.06</v>
      </c>
      <c r="AW1016" s="11">
        <v>0.11</v>
      </c>
      <c r="AX1016" s="11">
        <v>0.09</v>
      </c>
      <c r="AY1016" s="11">
        <v>0.12</v>
      </c>
    </row>
    <row r="1017" spans="1:51">
      <c r="A1017" s="3"/>
      <c r="B1017" t="s">
        <v>131</v>
      </c>
      <c r="C1017" s="4">
        <v>263</v>
      </c>
      <c r="D1017" s="4">
        <v>148</v>
      </c>
      <c r="E1017" s="4">
        <v>44</v>
      </c>
      <c r="F1017" s="4">
        <v>60</v>
      </c>
      <c r="G1017" s="4">
        <v>11</v>
      </c>
      <c r="H1017" s="4">
        <v>100</v>
      </c>
      <c r="I1017" s="4">
        <v>117</v>
      </c>
      <c r="J1017" s="4">
        <v>81</v>
      </c>
      <c r="K1017" s="4">
        <v>129</v>
      </c>
      <c r="L1017" s="4">
        <v>22</v>
      </c>
      <c r="M1017" s="4">
        <v>6</v>
      </c>
      <c r="N1017" s="4">
        <v>4</v>
      </c>
      <c r="O1017" s="4">
        <v>63</v>
      </c>
      <c r="P1017" s="4">
        <v>154</v>
      </c>
      <c r="Q1017" s="4">
        <v>70</v>
      </c>
      <c r="R1017" s="4">
        <v>158</v>
      </c>
      <c r="S1017" s="4">
        <v>85</v>
      </c>
      <c r="T1017" s="4">
        <v>122</v>
      </c>
      <c r="U1017" s="4">
        <v>60</v>
      </c>
      <c r="V1017" s="4">
        <v>55</v>
      </c>
      <c r="W1017" s="4">
        <v>82</v>
      </c>
      <c r="X1017" s="4">
        <v>66</v>
      </c>
      <c r="Y1017" s="4">
        <v>63</v>
      </c>
      <c r="Z1017" s="4">
        <v>48</v>
      </c>
      <c r="AA1017" s="4">
        <v>39</v>
      </c>
      <c r="AB1017" s="4">
        <v>60</v>
      </c>
      <c r="AC1017" s="4">
        <v>210</v>
      </c>
      <c r="AD1017" s="4">
        <v>12</v>
      </c>
      <c r="AE1017" s="4">
        <v>14</v>
      </c>
      <c r="AF1017" s="4">
        <v>2</v>
      </c>
      <c r="AG1017" s="4">
        <v>119</v>
      </c>
      <c r="AH1017" s="4">
        <v>99</v>
      </c>
      <c r="AI1017" s="4">
        <v>31</v>
      </c>
      <c r="AJ1017" s="4">
        <v>68</v>
      </c>
      <c r="AK1017" s="4">
        <v>178</v>
      </c>
      <c r="AL1017" s="4">
        <v>112</v>
      </c>
      <c r="AM1017" s="4">
        <v>23</v>
      </c>
      <c r="AN1017" s="4">
        <v>2</v>
      </c>
      <c r="AO1017" s="4">
        <v>102</v>
      </c>
      <c r="AP1017" s="4">
        <v>2</v>
      </c>
      <c r="AQ1017" s="4">
        <v>95</v>
      </c>
      <c r="AR1017" s="4">
        <v>145</v>
      </c>
      <c r="AS1017" s="4">
        <v>20</v>
      </c>
      <c r="AT1017" s="4">
        <v>220</v>
      </c>
      <c r="AU1017" s="4">
        <v>85</v>
      </c>
      <c r="AV1017" s="4">
        <v>133</v>
      </c>
      <c r="AW1017" s="4">
        <v>95</v>
      </c>
      <c r="AX1017" s="4">
        <v>44</v>
      </c>
      <c r="AY1017" s="4">
        <v>75</v>
      </c>
    </row>
    <row r="1018" spans="1:51">
      <c r="A1018" s="3"/>
      <c r="C1018" s="11">
        <v>7.0000000000000007E-2</v>
      </c>
      <c r="D1018" s="11">
        <v>7.0000000000000007E-2</v>
      </c>
      <c r="E1018" s="11">
        <v>0.06</v>
      </c>
      <c r="F1018" s="11">
        <v>0.1</v>
      </c>
      <c r="G1018" s="11">
        <v>7.0000000000000007E-2</v>
      </c>
      <c r="H1018" s="11">
        <v>7.0000000000000007E-2</v>
      </c>
      <c r="I1018" s="11">
        <v>7.0000000000000007E-2</v>
      </c>
      <c r="J1018" s="11">
        <v>7.0000000000000007E-2</v>
      </c>
      <c r="K1018" s="11">
        <v>7.0000000000000007E-2</v>
      </c>
      <c r="L1018" s="11">
        <v>7.0000000000000007E-2</v>
      </c>
      <c r="M1018" s="11">
        <v>7.0000000000000007E-2</v>
      </c>
      <c r="N1018" s="11">
        <v>0.02</v>
      </c>
      <c r="O1018" s="11">
        <v>0.09</v>
      </c>
      <c r="P1018" s="11">
        <v>7.0000000000000007E-2</v>
      </c>
      <c r="Q1018" s="11">
        <v>0.06</v>
      </c>
      <c r="R1018" s="11">
        <v>0.08</v>
      </c>
      <c r="S1018" s="11">
        <v>0.06</v>
      </c>
      <c r="T1018" s="11">
        <v>0.08</v>
      </c>
      <c r="U1018" s="11">
        <v>0.09</v>
      </c>
      <c r="V1018" s="11">
        <v>0.12</v>
      </c>
      <c r="W1018" s="11">
        <v>7.0000000000000007E-2</v>
      </c>
      <c r="X1018" s="11">
        <v>0.05</v>
      </c>
      <c r="Y1018" s="11">
        <v>0.08</v>
      </c>
      <c r="Z1018" s="11">
        <v>7.0000000000000007E-2</v>
      </c>
      <c r="AA1018" s="11">
        <v>0.1</v>
      </c>
      <c r="AB1018" s="11">
        <v>0.08</v>
      </c>
      <c r="AC1018" s="11">
        <v>0.08</v>
      </c>
      <c r="AD1018" s="11">
        <v>7.0000000000000007E-2</v>
      </c>
      <c r="AE1018" s="11">
        <v>0.04</v>
      </c>
      <c r="AF1018" s="11">
        <v>0.02</v>
      </c>
      <c r="AG1018" s="11">
        <v>0.1</v>
      </c>
      <c r="AH1018" s="11">
        <v>7.0000000000000007E-2</v>
      </c>
      <c r="AI1018" s="11">
        <v>0.05</v>
      </c>
      <c r="AJ1018" s="11">
        <v>0.06</v>
      </c>
      <c r="AK1018" s="11">
        <v>0.08</v>
      </c>
      <c r="AL1018" s="11">
        <v>0.12</v>
      </c>
      <c r="AM1018" s="11">
        <v>0.1</v>
      </c>
      <c r="AN1018" s="11">
        <v>0.09</v>
      </c>
      <c r="AO1018" s="11">
        <v>0.05</v>
      </c>
      <c r="AP1018" s="11">
        <v>0.03</v>
      </c>
      <c r="AQ1018" s="11">
        <v>0.05</v>
      </c>
      <c r="AR1018" s="11">
        <v>0.1</v>
      </c>
      <c r="AS1018" s="11">
        <v>0.09</v>
      </c>
      <c r="AT1018" s="11">
        <v>7.0000000000000007E-2</v>
      </c>
      <c r="AU1018" s="11">
        <v>0.08</v>
      </c>
      <c r="AV1018" s="11">
        <v>7.0000000000000007E-2</v>
      </c>
      <c r="AW1018" s="11">
        <v>0.06</v>
      </c>
      <c r="AX1018" s="11">
        <v>0.08</v>
      </c>
      <c r="AY1018" s="11">
        <v>0.09</v>
      </c>
    </row>
    <row r="1019" spans="1:51">
      <c r="A1019" s="3"/>
      <c r="B1019" t="s">
        <v>273</v>
      </c>
      <c r="C1019" s="4">
        <v>2854</v>
      </c>
      <c r="D1019" s="4">
        <v>1599</v>
      </c>
      <c r="E1019" s="4">
        <v>640</v>
      </c>
      <c r="F1019" s="4">
        <v>484</v>
      </c>
      <c r="G1019" s="4">
        <v>131</v>
      </c>
      <c r="H1019" s="4">
        <v>1188</v>
      </c>
      <c r="I1019" s="4">
        <v>1297</v>
      </c>
      <c r="J1019" s="4">
        <v>928</v>
      </c>
      <c r="K1019" s="4">
        <v>1479</v>
      </c>
      <c r="L1019" s="4">
        <v>258</v>
      </c>
      <c r="M1019" s="4">
        <v>62</v>
      </c>
      <c r="N1019" s="4">
        <v>139</v>
      </c>
      <c r="O1019" s="4">
        <v>543</v>
      </c>
      <c r="P1019" s="4">
        <v>1942</v>
      </c>
      <c r="Q1019" s="4">
        <v>885</v>
      </c>
      <c r="R1019" s="4">
        <v>1673</v>
      </c>
      <c r="S1019" s="4">
        <v>1221</v>
      </c>
      <c r="T1019" s="4">
        <v>1225</v>
      </c>
      <c r="U1019" s="4">
        <v>579</v>
      </c>
      <c r="V1019" s="4">
        <v>369</v>
      </c>
      <c r="W1019" s="4">
        <v>888</v>
      </c>
      <c r="X1019" s="4">
        <v>1010</v>
      </c>
      <c r="Y1019" s="4">
        <v>618</v>
      </c>
      <c r="Z1019" s="4">
        <v>532</v>
      </c>
      <c r="AA1019" s="4">
        <v>311</v>
      </c>
      <c r="AB1019" s="4">
        <v>618</v>
      </c>
      <c r="AC1019" s="4">
        <v>2080</v>
      </c>
      <c r="AD1019" s="4">
        <v>149</v>
      </c>
      <c r="AE1019" s="4">
        <v>286</v>
      </c>
      <c r="AF1019" s="4">
        <v>75</v>
      </c>
      <c r="AG1019" s="4">
        <v>978</v>
      </c>
      <c r="AH1019" s="4">
        <v>1238</v>
      </c>
      <c r="AI1019" s="4">
        <v>558</v>
      </c>
      <c r="AJ1019" s="4">
        <v>935</v>
      </c>
      <c r="AK1019" s="4">
        <v>1812</v>
      </c>
      <c r="AL1019" s="4">
        <v>738</v>
      </c>
      <c r="AM1019" s="4">
        <v>191</v>
      </c>
      <c r="AN1019" s="4">
        <v>22</v>
      </c>
      <c r="AO1019" s="4">
        <v>1656</v>
      </c>
      <c r="AP1019" s="4">
        <v>41</v>
      </c>
      <c r="AQ1019" s="4">
        <v>1448</v>
      </c>
      <c r="AR1019" s="4">
        <v>1199</v>
      </c>
      <c r="AS1019" s="4">
        <v>160</v>
      </c>
      <c r="AT1019" s="4">
        <v>2547</v>
      </c>
      <c r="AU1019" s="4">
        <v>735</v>
      </c>
      <c r="AV1019" s="4">
        <v>1751</v>
      </c>
      <c r="AW1019" s="4">
        <v>1290</v>
      </c>
      <c r="AX1019" s="4">
        <v>436</v>
      </c>
      <c r="AY1019" s="4">
        <v>698</v>
      </c>
    </row>
    <row r="1020" spans="1:51">
      <c r="A1020" s="3"/>
      <c r="C1020" s="11">
        <v>0.81</v>
      </c>
      <c r="D1020" s="11">
        <v>0.78</v>
      </c>
      <c r="E1020" s="11">
        <v>0.84</v>
      </c>
      <c r="F1020" s="11">
        <v>0.84</v>
      </c>
      <c r="G1020" s="11">
        <v>0.89</v>
      </c>
      <c r="H1020" s="11">
        <v>0.82</v>
      </c>
      <c r="I1020" s="11">
        <v>0.79</v>
      </c>
      <c r="J1020" s="11">
        <v>0.81</v>
      </c>
      <c r="K1020" s="11">
        <v>0.79</v>
      </c>
      <c r="L1020" s="11">
        <v>0.83</v>
      </c>
      <c r="M1020" s="11">
        <v>0.79</v>
      </c>
      <c r="N1020" s="11">
        <v>0.83</v>
      </c>
      <c r="O1020" s="11">
        <v>0.75</v>
      </c>
      <c r="P1020" s="11">
        <v>0.82</v>
      </c>
      <c r="Q1020" s="11">
        <v>0.8</v>
      </c>
      <c r="R1020" s="11">
        <v>0.8</v>
      </c>
      <c r="S1020" s="11">
        <v>0.81</v>
      </c>
      <c r="T1020" s="11">
        <v>0.81</v>
      </c>
      <c r="U1020" s="11">
        <v>0.85</v>
      </c>
      <c r="V1020" s="11">
        <v>0.79</v>
      </c>
      <c r="W1020" s="11">
        <v>0.79</v>
      </c>
      <c r="X1020" s="11">
        <v>0.81</v>
      </c>
      <c r="Y1020" s="11">
        <v>0.8</v>
      </c>
      <c r="Z1020" s="11">
        <v>0.8</v>
      </c>
      <c r="AA1020" s="11">
        <v>0.8</v>
      </c>
      <c r="AB1020" s="11">
        <v>0.82</v>
      </c>
      <c r="AC1020" s="11">
        <v>0.81</v>
      </c>
      <c r="AD1020" s="11">
        <v>0.87</v>
      </c>
      <c r="AE1020" s="11">
        <v>0.84</v>
      </c>
      <c r="AF1020" s="11">
        <v>0.81</v>
      </c>
      <c r="AG1020" s="11">
        <v>0.81</v>
      </c>
      <c r="AH1020" s="11">
        <v>0.81</v>
      </c>
      <c r="AI1020" s="11">
        <v>0.82</v>
      </c>
      <c r="AJ1020" s="11">
        <v>0.82</v>
      </c>
      <c r="AK1020" s="11">
        <v>0.81</v>
      </c>
      <c r="AL1020" s="11">
        <v>0.77</v>
      </c>
      <c r="AM1020" s="11">
        <v>0.83</v>
      </c>
      <c r="AN1020" s="11">
        <v>0.92</v>
      </c>
      <c r="AO1020" s="11">
        <v>0.83</v>
      </c>
      <c r="AP1020" s="11">
        <v>0.76</v>
      </c>
      <c r="AQ1020" s="11">
        <v>0.83</v>
      </c>
      <c r="AR1020" s="11">
        <v>0.79</v>
      </c>
      <c r="AS1020" s="11">
        <v>0.72</v>
      </c>
      <c r="AT1020" s="11">
        <v>0.82</v>
      </c>
      <c r="AU1020" s="11">
        <v>0.67</v>
      </c>
      <c r="AV1020" s="11">
        <v>0.88</v>
      </c>
      <c r="AW1020" s="11">
        <v>0.81</v>
      </c>
      <c r="AX1020" s="11">
        <v>0.83</v>
      </c>
      <c r="AY1020" s="11">
        <v>0.8</v>
      </c>
    </row>
    <row r="1021" spans="1:51">
      <c r="A1021" s="3"/>
      <c r="B1021" t="s">
        <v>274</v>
      </c>
      <c r="C1021" s="4">
        <v>948</v>
      </c>
      <c r="D1021" s="4">
        <v>650</v>
      </c>
      <c r="E1021" s="4">
        <v>161</v>
      </c>
      <c r="F1021" s="4">
        <v>114</v>
      </c>
      <c r="G1021" s="4">
        <v>23</v>
      </c>
      <c r="H1021" s="4">
        <v>370</v>
      </c>
      <c r="I1021" s="4">
        <v>488</v>
      </c>
      <c r="J1021" s="4">
        <v>322</v>
      </c>
      <c r="K1021" s="4">
        <v>554</v>
      </c>
      <c r="L1021" s="4">
        <v>93</v>
      </c>
      <c r="M1021" s="4">
        <v>22</v>
      </c>
      <c r="N1021" s="4">
        <v>44</v>
      </c>
      <c r="O1021" s="4">
        <v>262</v>
      </c>
      <c r="P1021" s="4">
        <v>596</v>
      </c>
      <c r="Q1021" s="4">
        <v>320</v>
      </c>
      <c r="R1021" s="4">
        <v>573</v>
      </c>
      <c r="S1021" s="4">
        <v>427</v>
      </c>
      <c r="T1021" s="4">
        <v>415</v>
      </c>
      <c r="U1021" s="4">
        <v>127</v>
      </c>
      <c r="V1021" s="4">
        <v>137</v>
      </c>
      <c r="W1021" s="4">
        <v>340</v>
      </c>
      <c r="X1021" s="4">
        <v>341</v>
      </c>
      <c r="Y1021" s="4">
        <v>221</v>
      </c>
      <c r="Z1021" s="4">
        <v>184</v>
      </c>
      <c r="AA1021" s="4">
        <v>114</v>
      </c>
      <c r="AB1021" s="4">
        <v>192</v>
      </c>
      <c r="AC1021" s="4">
        <v>712</v>
      </c>
      <c r="AD1021" s="4">
        <v>35</v>
      </c>
      <c r="AE1021" s="4">
        <v>85</v>
      </c>
      <c r="AF1021" s="4">
        <v>23</v>
      </c>
      <c r="AG1021" s="4">
        <v>327</v>
      </c>
      <c r="AH1021" s="4">
        <v>415</v>
      </c>
      <c r="AI1021" s="4">
        <v>174</v>
      </c>
      <c r="AJ1021" s="4">
        <v>275</v>
      </c>
      <c r="AK1021" s="4">
        <v>624</v>
      </c>
      <c r="AL1021" s="4">
        <v>303</v>
      </c>
      <c r="AM1021" s="4">
        <v>56</v>
      </c>
      <c r="AN1021" s="4">
        <v>5</v>
      </c>
      <c r="AO1021" s="4">
        <v>480</v>
      </c>
      <c r="AP1021" s="4">
        <v>14</v>
      </c>
      <c r="AQ1021" s="4">
        <v>422</v>
      </c>
      <c r="AR1021" s="4">
        <v>435</v>
      </c>
      <c r="AS1021" s="4">
        <v>81</v>
      </c>
      <c r="AT1021" s="4">
        <v>796</v>
      </c>
      <c r="AU1021" s="4">
        <v>484</v>
      </c>
      <c r="AV1021" s="4">
        <v>374</v>
      </c>
      <c r="AW1021" s="4">
        <v>421</v>
      </c>
      <c r="AX1021" s="4">
        <v>130</v>
      </c>
      <c r="AY1021" s="4">
        <v>261</v>
      </c>
    </row>
    <row r="1022" spans="1:51">
      <c r="A1022" s="3"/>
      <c r="C1022" s="11">
        <v>0.27</v>
      </c>
      <c r="D1022" s="11">
        <v>0.32</v>
      </c>
      <c r="E1022" s="11">
        <v>0.21</v>
      </c>
      <c r="F1022" s="11">
        <v>0.2</v>
      </c>
      <c r="G1022" s="11">
        <v>0.15</v>
      </c>
      <c r="H1022" s="11">
        <v>0.26</v>
      </c>
      <c r="I1022" s="11">
        <v>0.3</v>
      </c>
      <c r="J1022" s="11">
        <v>0.28000000000000003</v>
      </c>
      <c r="K1022" s="11">
        <v>0.3</v>
      </c>
      <c r="L1022" s="11">
        <v>0.3</v>
      </c>
      <c r="M1022" s="11">
        <v>0.28000000000000003</v>
      </c>
      <c r="N1022" s="11">
        <v>0.26</v>
      </c>
      <c r="O1022" s="11">
        <v>0.36</v>
      </c>
      <c r="P1022" s="11">
        <v>0.25</v>
      </c>
      <c r="Q1022" s="11">
        <v>0.28999999999999998</v>
      </c>
      <c r="R1022" s="11">
        <v>0.28000000000000003</v>
      </c>
      <c r="S1022" s="11">
        <v>0.28000000000000003</v>
      </c>
      <c r="T1022" s="11">
        <v>0.27</v>
      </c>
      <c r="U1022" s="11">
        <v>0.19</v>
      </c>
      <c r="V1022" s="11">
        <v>0.28999999999999998</v>
      </c>
      <c r="W1022" s="11">
        <v>0.3</v>
      </c>
      <c r="X1022" s="11">
        <v>0.27</v>
      </c>
      <c r="Y1022" s="11">
        <v>0.28999999999999998</v>
      </c>
      <c r="Z1022" s="11">
        <v>0.28000000000000003</v>
      </c>
      <c r="AA1022" s="11">
        <v>0.28999999999999998</v>
      </c>
      <c r="AB1022" s="11">
        <v>0.26</v>
      </c>
      <c r="AC1022" s="11">
        <v>0.28000000000000003</v>
      </c>
      <c r="AD1022" s="11">
        <v>0.21</v>
      </c>
      <c r="AE1022" s="11">
        <v>0.25</v>
      </c>
      <c r="AF1022" s="11">
        <v>0.24</v>
      </c>
      <c r="AG1022" s="11">
        <v>0.27</v>
      </c>
      <c r="AH1022" s="11">
        <v>0.27</v>
      </c>
      <c r="AI1022" s="11">
        <v>0.25</v>
      </c>
      <c r="AJ1022" s="11">
        <v>0.24</v>
      </c>
      <c r="AK1022" s="11">
        <v>0.28000000000000003</v>
      </c>
      <c r="AL1022" s="11">
        <v>0.32</v>
      </c>
      <c r="AM1022" s="11">
        <v>0.24</v>
      </c>
      <c r="AN1022" s="11">
        <v>0.2</v>
      </c>
      <c r="AO1022" s="11">
        <v>0.24</v>
      </c>
      <c r="AP1022" s="11">
        <v>0.26</v>
      </c>
      <c r="AQ1022" s="11">
        <v>0.24</v>
      </c>
      <c r="AR1022" s="11">
        <v>0.28999999999999998</v>
      </c>
      <c r="AS1022" s="11">
        <v>0.37</v>
      </c>
      <c r="AT1022" s="11">
        <v>0.26</v>
      </c>
      <c r="AU1022" s="11">
        <v>0.44</v>
      </c>
      <c r="AV1022" s="11">
        <v>0.19</v>
      </c>
      <c r="AW1022" s="11">
        <v>0.27</v>
      </c>
      <c r="AX1022" s="11">
        <v>0.25</v>
      </c>
      <c r="AY1022" s="11">
        <v>0.3</v>
      </c>
    </row>
    <row r="1023" spans="1:51">
      <c r="A1023" s="3"/>
    </row>
    <row r="1024" spans="1:51">
      <c r="A1024" s="3"/>
    </row>
    <row r="1025" spans="1:51">
      <c r="A1025" s="2" t="s">
        <v>304</v>
      </c>
    </row>
    <row r="1026" spans="1:51">
      <c r="A1026" s="3"/>
    </row>
    <row r="1027" spans="1:51" s="10" customFormat="1" ht="29.25" customHeight="1">
      <c r="A1027" s="9"/>
      <c r="C1027" s="7" t="s">
        <v>39</v>
      </c>
      <c r="D1027" s="14" t="s">
        <v>15</v>
      </c>
      <c r="E1027" s="15"/>
      <c r="F1027" s="15"/>
      <c r="G1027" s="15"/>
      <c r="H1027" s="14" t="s">
        <v>16</v>
      </c>
      <c r="I1027" s="15"/>
      <c r="J1027" s="14" t="s">
        <v>17</v>
      </c>
      <c r="K1027" s="15"/>
      <c r="L1027" s="15"/>
      <c r="M1027" s="15"/>
      <c r="N1027" s="15"/>
      <c r="O1027" s="14" t="s">
        <v>40</v>
      </c>
      <c r="P1027" s="15"/>
      <c r="Q1027" s="14" t="s">
        <v>19</v>
      </c>
      <c r="R1027" s="15"/>
      <c r="S1027" s="14" t="s">
        <v>41</v>
      </c>
      <c r="T1027" s="15"/>
      <c r="U1027" s="14" t="s">
        <v>42</v>
      </c>
      <c r="V1027" s="15"/>
      <c r="W1027" s="15"/>
      <c r="X1027" s="15"/>
      <c r="Y1027" s="14" t="s">
        <v>22</v>
      </c>
      <c r="Z1027" s="15"/>
      <c r="AA1027" s="15"/>
      <c r="AB1027" s="15"/>
      <c r="AC1027" s="15"/>
      <c r="AD1027" s="15"/>
      <c r="AE1027" s="15"/>
      <c r="AF1027" s="15"/>
      <c r="AG1027" s="14" t="s">
        <v>23</v>
      </c>
      <c r="AH1027" s="15"/>
      <c r="AI1027" s="15"/>
      <c r="AJ1027" s="14" t="s">
        <v>24</v>
      </c>
      <c r="AK1027" s="15"/>
      <c r="AL1027" s="14" t="s">
        <v>25</v>
      </c>
      <c r="AM1027" s="15"/>
      <c r="AN1027" s="15"/>
      <c r="AO1027" s="15"/>
      <c r="AP1027" s="15"/>
      <c r="AQ1027" s="15"/>
      <c r="AR1027" s="15"/>
      <c r="AS1027" s="14" t="s">
        <v>26</v>
      </c>
      <c r="AT1027" s="15"/>
      <c r="AU1027" s="14" t="s">
        <v>43</v>
      </c>
      <c r="AV1027" s="15"/>
      <c r="AW1027" s="14" t="s">
        <v>44</v>
      </c>
      <c r="AX1027" s="15"/>
      <c r="AY1027" s="15"/>
    </row>
    <row r="1028" spans="1:51" s="7" customFormat="1" ht="32.25" customHeight="1">
      <c r="A1028" s="6"/>
      <c r="D1028" s="8" t="s">
        <v>45</v>
      </c>
      <c r="E1028" s="8" t="s">
        <v>46</v>
      </c>
      <c r="F1028" s="8" t="s">
        <v>47</v>
      </c>
      <c r="G1028" s="8" t="s">
        <v>48</v>
      </c>
      <c r="H1028" s="8" t="s">
        <v>49</v>
      </c>
      <c r="I1028" s="8" t="s">
        <v>50</v>
      </c>
      <c r="J1028" s="8" t="s">
        <v>51</v>
      </c>
      <c r="K1028" s="8" t="s">
        <v>52</v>
      </c>
      <c r="L1028" s="8" t="s">
        <v>53</v>
      </c>
      <c r="M1028" s="8" t="s">
        <v>54</v>
      </c>
      <c r="N1028" s="8" t="s">
        <v>55</v>
      </c>
      <c r="O1028" s="8" t="s">
        <v>56</v>
      </c>
      <c r="P1028" s="8" t="s">
        <v>57</v>
      </c>
      <c r="Q1028" s="8" t="s">
        <v>56</v>
      </c>
      <c r="R1028" s="8" t="s">
        <v>57</v>
      </c>
      <c r="S1028" s="8" t="s">
        <v>56</v>
      </c>
      <c r="T1028" s="8" t="s">
        <v>57</v>
      </c>
      <c r="U1028" s="8" t="s">
        <v>58</v>
      </c>
      <c r="V1028" s="8" t="s">
        <v>59</v>
      </c>
      <c r="W1028" s="8" t="s">
        <v>60</v>
      </c>
      <c r="X1028" s="8" t="s">
        <v>61</v>
      </c>
      <c r="Y1028" s="8" t="s">
        <v>62</v>
      </c>
      <c r="Z1028" s="8" t="s">
        <v>63</v>
      </c>
      <c r="AA1028" s="8" t="s">
        <v>64</v>
      </c>
      <c r="AB1028" s="8" t="s">
        <v>65</v>
      </c>
      <c r="AC1028" s="8" t="s">
        <v>66</v>
      </c>
      <c r="AD1028" s="8" t="s">
        <v>67</v>
      </c>
      <c r="AE1028" s="8" t="s">
        <v>68</v>
      </c>
      <c r="AF1028" s="8" t="s">
        <v>69</v>
      </c>
      <c r="AG1028" s="8" t="s">
        <v>70</v>
      </c>
      <c r="AH1028" s="8" t="s">
        <v>71</v>
      </c>
      <c r="AI1028" s="8" t="s">
        <v>72</v>
      </c>
      <c r="AJ1028" s="8" t="s">
        <v>73</v>
      </c>
      <c r="AK1028" s="8" t="s">
        <v>74</v>
      </c>
      <c r="AL1028" s="8" t="s">
        <v>75</v>
      </c>
      <c r="AM1028" s="8" t="s">
        <v>76</v>
      </c>
      <c r="AN1028" s="8" t="s">
        <v>77</v>
      </c>
      <c r="AO1028" s="8" t="s">
        <v>78</v>
      </c>
      <c r="AP1028" s="8" t="s">
        <v>79</v>
      </c>
      <c r="AQ1028" s="8" t="s">
        <v>80</v>
      </c>
      <c r="AR1028" s="8" t="s">
        <v>81</v>
      </c>
      <c r="AS1028" s="8" t="s">
        <v>82</v>
      </c>
      <c r="AT1028" s="8" t="s">
        <v>57</v>
      </c>
      <c r="AU1028" s="8" t="s">
        <v>56</v>
      </c>
      <c r="AV1028" s="8" t="s">
        <v>57</v>
      </c>
      <c r="AW1028" s="8" t="s">
        <v>83</v>
      </c>
      <c r="AX1028" s="8" t="s">
        <v>84</v>
      </c>
      <c r="AY1028" s="8" t="s">
        <v>85</v>
      </c>
    </row>
    <row r="1029" spans="1:51">
      <c r="A1029" s="3" t="s">
        <v>86</v>
      </c>
      <c r="C1029" s="4">
        <v>3540</v>
      </c>
      <c r="D1029" s="4">
        <v>2064</v>
      </c>
      <c r="E1029" s="4">
        <v>756</v>
      </c>
      <c r="F1029" s="4">
        <v>573</v>
      </c>
      <c r="G1029" s="4">
        <v>147</v>
      </c>
      <c r="H1029" s="4">
        <v>1460</v>
      </c>
      <c r="I1029" s="4">
        <v>1640</v>
      </c>
      <c r="J1029" s="4">
        <v>1153</v>
      </c>
      <c r="K1029" s="4">
        <v>1877</v>
      </c>
      <c r="L1029" s="4">
        <v>312</v>
      </c>
      <c r="M1029" s="4">
        <v>78</v>
      </c>
      <c r="N1029" s="4">
        <v>172</v>
      </c>
      <c r="O1029" s="4">
        <v>728</v>
      </c>
      <c r="P1029" s="4">
        <v>2371</v>
      </c>
      <c r="Q1029" s="4">
        <v>1111</v>
      </c>
      <c r="R1029" s="4">
        <v>2088</v>
      </c>
      <c r="S1029" s="4">
        <v>1532</v>
      </c>
      <c r="T1029" s="4">
        <v>1518</v>
      </c>
      <c r="U1029" s="4">
        <v>676</v>
      </c>
      <c r="V1029" s="4">
        <v>468</v>
      </c>
      <c r="W1029" s="4">
        <v>1132</v>
      </c>
      <c r="X1029" s="4">
        <v>1254</v>
      </c>
      <c r="Y1029" s="4">
        <v>778</v>
      </c>
      <c r="Z1029" s="4">
        <v>669</v>
      </c>
      <c r="AA1029" s="4">
        <v>394</v>
      </c>
      <c r="AB1029" s="4">
        <v>752</v>
      </c>
      <c r="AC1029" s="4">
        <v>2593</v>
      </c>
      <c r="AD1029" s="4">
        <v>172</v>
      </c>
      <c r="AE1029" s="4">
        <v>342</v>
      </c>
      <c r="AF1029" s="4">
        <v>95</v>
      </c>
      <c r="AG1029" s="4">
        <v>1214</v>
      </c>
      <c r="AH1029" s="4">
        <v>1527</v>
      </c>
      <c r="AI1029" s="4">
        <v>686</v>
      </c>
      <c r="AJ1029" s="4">
        <v>1139</v>
      </c>
      <c r="AK1029" s="4">
        <v>2250</v>
      </c>
      <c r="AL1029" s="4">
        <v>960</v>
      </c>
      <c r="AM1029" s="4">
        <v>231</v>
      </c>
      <c r="AN1029" s="4">
        <v>24</v>
      </c>
      <c r="AO1029" s="4">
        <v>1994</v>
      </c>
      <c r="AP1029" s="4">
        <v>54</v>
      </c>
      <c r="AQ1029" s="4">
        <v>1744</v>
      </c>
      <c r="AR1029" s="4">
        <v>1519</v>
      </c>
      <c r="AS1029" s="4">
        <v>223</v>
      </c>
      <c r="AT1029" s="4">
        <v>3108</v>
      </c>
      <c r="AU1029" s="4">
        <v>1100</v>
      </c>
      <c r="AV1029" s="4">
        <v>2000</v>
      </c>
      <c r="AW1029" s="4">
        <v>1596</v>
      </c>
      <c r="AX1029" s="4">
        <v>531</v>
      </c>
      <c r="AY1029" s="4">
        <v>876</v>
      </c>
    </row>
    <row r="1030" spans="1:51">
      <c r="A1030" s="3"/>
    </row>
    <row r="1031" spans="1:51">
      <c r="A1031" s="3" t="s">
        <v>305</v>
      </c>
      <c r="B1031" t="s">
        <v>269</v>
      </c>
      <c r="C1031" s="4">
        <v>1175</v>
      </c>
      <c r="D1031" s="4">
        <v>570</v>
      </c>
      <c r="E1031" s="4">
        <v>332</v>
      </c>
      <c r="F1031" s="4">
        <v>198</v>
      </c>
      <c r="G1031" s="4">
        <v>76</v>
      </c>
      <c r="H1031" s="4">
        <v>539</v>
      </c>
      <c r="I1031" s="4">
        <v>498</v>
      </c>
      <c r="J1031" s="4">
        <v>410</v>
      </c>
      <c r="K1031" s="4">
        <v>581</v>
      </c>
      <c r="L1031" s="4">
        <v>86</v>
      </c>
      <c r="M1031" s="4">
        <v>27</v>
      </c>
      <c r="N1031" s="4">
        <v>60</v>
      </c>
      <c r="O1031" s="4">
        <v>173</v>
      </c>
      <c r="P1031" s="4">
        <v>864</v>
      </c>
      <c r="Q1031" s="4">
        <v>345</v>
      </c>
      <c r="R1031" s="4">
        <v>726</v>
      </c>
      <c r="S1031" s="4">
        <v>509</v>
      </c>
      <c r="T1031" s="4">
        <v>511</v>
      </c>
      <c r="U1031" s="4">
        <v>248</v>
      </c>
      <c r="V1031" s="4">
        <v>147</v>
      </c>
      <c r="W1031" s="4">
        <v>346</v>
      </c>
      <c r="X1031" s="4">
        <v>433</v>
      </c>
      <c r="Y1031" s="4">
        <v>257</v>
      </c>
      <c r="Z1031" s="4">
        <v>210</v>
      </c>
      <c r="AA1031" s="4">
        <v>121</v>
      </c>
      <c r="AB1031" s="4">
        <v>262</v>
      </c>
      <c r="AC1031" s="4">
        <v>849</v>
      </c>
      <c r="AD1031" s="4">
        <v>61</v>
      </c>
      <c r="AE1031" s="4">
        <v>111</v>
      </c>
      <c r="AF1031" s="4">
        <v>43</v>
      </c>
      <c r="AG1031" s="4">
        <v>359</v>
      </c>
      <c r="AH1031" s="4">
        <v>543</v>
      </c>
      <c r="AI1031" s="4">
        <v>244</v>
      </c>
      <c r="AJ1031" s="4">
        <v>428</v>
      </c>
      <c r="AK1031" s="4">
        <v>704</v>
      </c>
      <c r="AL1031" s="4">
        <v>269</v>
      </c>
      <c r="AM1031" s="4">
        <v>82</v>
      </c>
      <c r="AN1031" s="4">
        <v>7</v>
      </c>
      <c r="AO1031" s="4">
        <v>733</v>
      </c>
      <c r="AP1031" s="4">
        <v>7</v>
      </c>
      <c r="AQ1031" s="4">
        <v>636</v>
      </c>
      <c r="AR1031" s="4">
        <v>461</v>
      </c>
      <c r="AS1031" s="4">
        <v>69</v>
      </c>
      <c r="AT1031" s="4">
        <v>1055</v>
      </c>
      <c r="AU1031" s="4">
        <v>204</v>
      </c>
      <c r="AV1031" s="4">
        <v>833</v>
      </c>
      <c r="AW1031" s="4">
        <v>547</v>
      </c>
      <c r="AX1031" s="4">
        <v>192</v>
      </c>
      <c r="AY1031" s="4">
        <v>254</v>
      </c>
    </row>
    <row r="1032" spans="1:51">
      <c r="A1032" s="3"/>
      <c r="C1032" s="11">
        <v>0.33</v>
      </c>
      <c r="D1032" s="11">
        <v>0.28000000000000003</v>
      </c>
      <c r="E1032" s="11">
        <v>0.44</v>
      </c>
      <c r="F1032" s="11">
        <v>0.34</v>
      </c>
      <c r="G1032" s="11">
        <v>0.51</v>
      </c>
      <c r="H1032" s="11">
        <v>0.37</v>
      </c>
      <c r="I1032" s="11">
        <v>0.3</v>
      </c>
      <c r="J1032" s="11">
        <v>0.36</v>
      </c>
      <c r="K1032" s="11">
        <v>0.31</v>
      </c>
      <c r="L1032" s="11">
        <v>0.28000000000000003</v>
      </c>
      <c r="M1032" s="11">
        <v>0.35</v>
      </c>
      <c r="N1032" s="11">
        <v>0.35</v>
      </c>
      <c r="O1032" s="11">
        <v>0.24</v>
      </c>
      <c r="P1032" s="11">
        <v>0.36</v>
      </c>
      <c r="Q1032" s="11">
        <v>0.31</v>
      </c>
      <c r="R1032" s="11">
        <v>0.35</v>
      </c>
      <c r="S1032" s="11">
        <v>0.33</v>
      </c>
      <c r="T1032" s="11">
        <v>0.34</v>
      </c>
      <c r="U1032" s="11">
        <v>0.37</v>
      </c>
      <c r="V1032" s="11">
        <v>0.31</v>
      </c>
      <c r="W1032" s="11">
        <v>0.31</v>
      </c>
      <c r="X1032" s="11">
        <v>0.35</v>
      </c>
      <c r="Y1032" s="11">
        <v>0.33</v>
      </c>
      <c r="Z1032" s="11">
        <v>0.31</v>
      </c>
      <c r="AA1032" s="11">
        <v>0.31</v>
      </c>
      <c r="AB1032" s="11">
        <v>0.35</v>
      </c>
      <c r="AC1032" s="11">
        <v>0.33</v>
      </c>
      <c r="AD1032" s="11">
        <v>0.36</v>
      </c>
      <c r="AE1032" s="11">
        <v>0.32</v>
      </c>
      <c r="AF1032" s="11">
        <v>0.45</v>
      </c>
      <c r="AG1032" s="11">
        <v>0.3</v>
      </c>
      <c r="AH1032" s="11">
        <v>0.36</v>
      </c>
      <c r="AI1032" s="11">
        <v>0.36</v>
      </c>
      <c r="AJ1032" s="11">
        <v>0.38</v>
      </c>
      <c r="AK1032" s="11">
        <v>0.31</v>
      </c>
      <c r="AL1032" s="11">
        <v>0.28000000000000003</v>
      </c>
      <c r="AM1032" s="11">
        <v>0.35</v>
      </c>
      <c r="AN1032" s="11">
        <v>0.3</v>
      </c>
      <c r="AO1032" s="11">
        <v>0.37</v>
      </c>
      <c r="AP1032" s="11">
        <v>0.12</v>
      </c>
      <c r="AQ1032" s="11">
        <v>0.36</v>
      </c>
      <c r="AR1032" s="11">
        <v>0.3</v>
      </c>
      <c r="AS1032" s="11">
        <v>0.31</v>
      </c>
      <c r="AT1032" s="11">
        <v>0.34</v>
      </c>
      <c r="AU1032" s="11">
        <v>0.19</v>
      </c>
      <c r="AV1032" s="11">
        <v>0.42</v>
      </c>
      <c r="AW1032" s="11">
        <v>0.34</v>
      </c>
      <c r="AX1032" s="11">
        <v>0.36</v>
      </c>
      <c r="AY1032" s="11">
        <v>0.28999999999999998</v>
      </c>
    </row>
    <row r="1033" spans="1:51">
      <c r="A1033" s="3"/>
      <c r="B1033" t="s">
        <v>270</v>
      </c>
      <c r="C1033" s="4">
        <v>1886</v>
      </c>
      <c r="D1033" s="4">
        <v>1105</v>
      </c>
      <c r="E1033" s="4">
        <v>375</v>
      </c>
      <c r="F1033" s="4">
        <v>338</v>
      </c>
      <c r="G1033" s="4">
        <v>69</v>
      </c>
      <c r="H1033" s="4">
        <v>741</v>
      </c>
      <c r="I1033" s="4">
        <v>866</v>
      </c>
      <c r="J1033" s="4">
        <v>582</v>
      </c>
      <c r="K1033" s="4">
        <v>983</v>
      </c>
      <c r="L1033" s="4">
        <v>189</v>
      </c>
      <c r="M1033" s="4">
        <v>44</v>
      </c>
      <c r="N1033" s="4">
        <v>100</v>
      </c>
      <c r="O1033" s="4">
        <v>382</v>
      </c>
      <c r="P1033" s="4">
        <v>1225</v>
      </c>
      <c r="Q1033" s="4">
        <v>600</v>
      </c>
      <c r="R1033" s="4">
        <v>1057</v>
      </c>
      <c r="S1033" s="4">
        <v>795</v>
      </c>
      <c r="T1033" s="4">
        <v>786</v>
      </c>
      <c r="U1033" s="4">
        <v>387</v>
      </c>
      <c r="V1033" s="4">
        <v>261</v>
      </c>
      <c r="W1033" s="4">
        <v>617</v>
      </c>
      <c r="X1033" s="4">
        <v>615</v>
      </c>
      <c r="Y1033" s="4">
        <v>411</v>
      </c>
      <c r="Z1033" s="4">
        <v>356</v>
      </c>
      <c r="AA1033" s="4">
        <v>209</v>
      </c>
      <c r="AB1033" s="4">
        <v>409</v>
      </c>
      <c r="AC1033" s="4">
        <v>1384</v>
      </c>
      <c r="AD1033" s="4">
        <v>101</v>
      </c>
      <c r="AE1033" s="4">
        <v>191</v>
      </c>
      <c r="AF1033" s="4">
        <v>43</v>
      </c>
      <c r="AG1033" s="4">
        <v>706</v>
      </c>
      <c r="AH1033" s="4">
        <v>787</v>
      </c>
      <c r="AI1033" s="4">
        <v>342</v>
      </c>
      <c r="AJ1033" s="4">
        <v>580</v>
      </c>
      <c r="AK1033" s="4">
        <v>1243</v>
      </c>
      <c r="AL1033" s="4">
        <v>522</v>
      </c>
      <c r="AM1033" s="4">
        <v>130</v>
      </c>
      <c r="AN1033" s="4">
        <v>15</v>
      </c>
      <c r="AO1033" s="4">
        <v>1049</v>
      </c>
      <c r="AP1033" s="4">
        <v>33</v>
      </c>
      <c r="AQ1033" s="4">
        <v>914</v>
      </c>
      <c r="AR1033" s="4">
        <v>835</v>
      </c>
      <c r="AS1033" s="4">
        <v>99</v>
      </c>
      <c r="AT1033" s="4">
        <v>1676</v>
      </c>
      <c r="AU1033" s="4">
        <v>531</v>
      </c>
      <c r="AV1033" s="4">
        <v>1076</v>
      </c>
      <c r="AW1033" s="4">
        <v>834</v>
      </c>
      <c r="AX1033" s="4">
        <v>278</v>
      </c>
      <c r="AY1033" s="4">
        <v>495</v>
      </c>
    </row>
    <row r="1034" spans="1:51">
      <c r="A1034" s="3"/>
      <c r="C1034" s="11">
        <v>0.53</v>
      </c>
      <c r="D1034" s="11">
        <v>0.54</v>
      </c>
      <c r="E1034" s="11">
        <v>0.5</v>
      </c>
      <c r="F1034" s="11">
        <v>0.59</v>
      </c>
      <c r="G1034" s="11">
        <v>0.47</v>
      </c>
      <c r="H1034" s="11">
        <v>0.51</v>
      </c>
      <c r="I1034" s="11">
        <v>0.53</v>
      </c>
      <c r="J1034" s="11">
        <v>0.5</v>
      </c>
      <c r="K1034" s="11">
        <v>0.52</v>
      </c>
      <c r="L1034" s="11">
        <v>0.61</v>
      </c>
      <c r="M1034" s="11">
        <v>0.56999999999999995</v>
      </c>
      <c r="N1034" s="11">
        <v>0.57999999999999996</v>
      </c>
      <c r="O1034" s="11">
        <v>0.52</v>
      </c>
      <c r="P1034" s="11">
        <v>0.52</v>
      </c>
      <c r="Q1034" s="11">
        <v>0.54</v>
      </c>
      <c r="R1034" s="11">
        <v>0.51</v>
      </c>
      <c r="S1034" s="11">
        <v>0.52</v>
      </c>
      <c r="T1034" s="11">
        <v>0.52</v>
      </c>
      <c r="U1034" s="11">
        <v>0.56999999999999995</v>
      </c>
      <c r="V1034" s="11">
        <v>0.56000000000000005</v>
      </c>
      <c r="W1034" s="11">
        <v>0.54</v>
      </c>
      <c r="X1034" s="11">
        <v>0.49</v>
      </c>
      <c r="Y1034" s="11">
        <v>0.53</v>
      </c>
      <c r="Z1034" s="11">
        <v>0.53</v>
      </c>
      <c r="AA1034" s="11">
        <v>0.53</v>
      </c>
      <c r="AB1034" s="11">
        <v>0.54</v>
      </c>
      <c r="AC1034" s="11">
        <v>0.53</v>
      </c>
      <c r="AD1034" s="11">
        <v>0.59</v>
      </c>
      <c r="AE1034" s="11">
        <v>0.56000000000000005</v>
      </c>
      <c r="AF1034" s="11">
        <v>0.45</v>
      </c>
      <c r="AG1034" s="11">
        <v>0.57999999999999996</v>
      </c>
      <c r="AH1034" s="11">
        <v>0.52</v>
      </c>
      <c r="AI1034" s="11">
        <v>0.5</v>
      </c>
      <c r="AJ1034" s="11">
        <v>0.51</v>
      </c>
      <c r="AK1034" s="11">
        <v>0.55000000000000004</v>
      </c>
      <c r="AL1034" s="11">
        <v>0.54</v>
      </c>
      <c r="AM1034" s="11">
        <v>0.56000000000000005</v>
      </c>
      <c r="AN1034" s="11">
        <v>0.65</v>
      </c>
      <c r="AO1034" s="11">
        <v>0.53</v>
      </c>
      <c r="AP1034" s="11">
        <v>0.61</v>
      </c>
      <c r="AQ1034" s="11">
        <v>0.52</v>
      </c>
      <c r="AR1034" s="11">
        <v>0.55000000000000004</v>
      </c>
      <c r="AS1034" s="11">
        <v>0.45</v>
      </c>
      <c r="AT1034" s="11">
        <v>0.54</v>
      </c>
      <c r="AU1034" s="11">
        <v>0.48</v>
      </c>
      <c r="AV1034" s="11">
        <v>0.54</v>
      </c>
      <c r="AW1034" s="11">
        <v>0.52</v>
      </c>
      <c r="AX1034" s="11">
        <v>0.52</v>
      </c>
      <c r="AY1034" s="11">
        <v>0.56000000000000005</v>
      </c>
    </row>
    <row r="1035" spans="1:51">
      <c r="A1035" s="3"/>
      <c r="B1035" t="s">
        <v>271</v>
      </c>
      <c r="C1035" s="4">
        <v>966</v>
      </c>
      <c r="D1035" s="4">
        <v>669</v>
      </c>
      <c r="E1035" s="4">
        <v>158</v>
      </c>
      <c r="F1035" s="4">
        <v>109</v>
      </c>
      <c r="G1035" s="4">
        <v>29</v>
      </c>
      <c r="H1035" s="4">
        <v>354</v>
      </c>
      <c r="I1035" s="4">
        <v>526</v>
      </c>
      <c r="J1035" s="4">
        <v>313</v>
      </c>
      <c r="K1035" s="4">
        <v>555</v>
      </c>
      <c r="L1035" s="4">
        <v>109</v>
      </c>
      <c r="M1035" s="4">
        <v>21</v>
      </c>
      <c r="N1035" s="4">
        <v>47</v>
      </c>
      <c r="O1035" s="4">
        <v>246</v>
      </c>
      <c r="P1035" s="4">
        <v>634</v>
      </c>
      <c r="Q1035" s="4">
        <v>342</v>
      </c>
      <c r="R1035" s="4">
        <v>562</v>
      </c>
      <c r="S1035" s="4">
        <v>448</v>
      </c>
      <c r="T1035" s="4">
        <v>418</v>
      </c>
      <c r="U1035" s="4">
        <v>135</v>
      </c>
      <c r="V1035" s="4">
        <v>116</v>
      </c>
      <c r="W1035" s="4">
        <v>346</v>
      </c>
      <c r="X1035" s="4">
        <v>368</v>
      </c>
      <c r="Y1035" s="4">
        <v>229</v>
      </c>
      <c r="Z1035" s="4">
        <v>175</v>
      </c>
      <c r="AA1035" s="4">
        <v>85</v>
      </c>
      <c r="AB1035" s="4">
        <v>215</v>
      </c>
      <c r="AC1035" s="4">
        <v>704</v>
      </c>
      <c r="AD1035" s="4">
        <v>33</v>
      </c>
      <c r="AE1035" s="4">
        <v>115</v>
      </c>
      <c r="AF1035" s="4">
        <v>25</v>
      </c>
      <c r="AG1035" s="4">
        <v>303</v>
      </c>
      <c r="AH1035" s="4">
        <v>443</v>
      </c>
      <c r="AI1035" s="4">
        <v>179</v>
      </c>
      <c r="AJ1035" s="4">
        <v>257</v>
      </c>
      <c r="AK1035" s="4">
        <v>652</v>
      </c>
      <c r="AL1035" s="4">
        <v>261</v>
      </c>
      <c r="AM1035" s="4">
        <v>34</v>
      </c>
      <c r="AN1035" s="4">
        <v>7</v>
      </c>
      <c r="AO1035" s="4">
        <v>570</v>
      </c>
      <c r="AP1035" s="4">
        <v>11</v>
      </c>
      <c r="AQ1035" s="4">
        <v>493</v>
      </c>
      <c r="AR1035" s="4">
        <v>389</v>
      </c>
      <c r="AS1035" s="4">
        <v>83</v>
      </c>
      <c r="AT1035" s="4">
        <v>819</v>
      </c>
      <c r="AU1035" s="4">
        <v>426</v>
      </c>
      <c r="AV1035" s="4">
        <v>454</v>
      </c>
      <c r="AW1035" s="4">
        <v>439</v>
      </c>
      <c r="AX1035" s="4">
        <v>140</v>
      </c>
      <c r="AY1035" s="4">
        <v>257</v>
      </c>
    </row>
    <row r="1036" spans="1:51">
      <c r="A1036" s="3"/>
      <c r="C1036" s="11">
        <v>0.27</v>
      </c>
      <c r="D1036" s="11">
        <v>0.32</v>
      </c>
      <c r="E1036" s="11">
        <v>0.21</v>
      </c>
      <c r="F1036" s="11">
        <v>0.19</v>
      </c>
      <c r="G1036" s="11">
        <v>0.2</v>
      </c>
      <c r="H1036" s="11">
        <v>0.24</v>
      </c>
      <c r="I1036" s="11">
        <v>0.32</v>
      </c>
      <c r="J1036" s="11">
        <v>0.27</v>
      </c>
      <c r="K1036" s="11">
        <v>0.3</v>
      </c>
      <c r="L1036" s="11">
        <v>0.35</v>
      </c>
      <c r="M1036" s="11">
        <v>0.27</v>
      </c>
      <c r="N1036" s="11">
        <v>0.27</v>
      </c>
      <c r="O1036" s="11">
        <v>0.34</v>
      </c>
      <c r="P1036" s="11">
        <v>0.27</v>
      </c>
      <c r="Q1036" s="11">
        <v>0.31</v>
      </c>
      <c r="R1036" s="11">
        <v>0.27</v>
      </c>
      <c r="S1036" s="11">
        <v>0.28999999999999998</v>
      </c>
      <c r="T1036" s="11">
        <v>0.28000000000000003</v>
      </c>
      <c r="U1036" s="11">
        <v>0.2</v>
      </c>
      <c r="V1036" s="11">
        <v>0.25</v>
      </c>
      <c r="W1036" s="11">
        <v>0.31</v>
      </c>
      <c r="X1036" s="11">
        <v>0.28999999999999998</v>
      </c>
      <c r="Y1036" s="11">
        <v>0.28999999999999998</v>
      </c>
      <c r="Z1036" s="11">
        <v>0.26</v>
      </c>
      <c r="AA1036" s="11">
        <v>0.22</v>
      </c>
      <c r="AB1036" s="11">
        <v>0.28999999999999998</v>
      </c>
      <c r="AC1036" s="11">
        <v>0.27</v>
      </c>
      <c r="AD1036" s="11">
        <v>0.19</v>
      </c>
      <c r="AE1036" s="11">
        <v>0.34</v>
      </c>
      <c r="AF1036" s="11">
        <v>0.26</v>
      </c>
      <c r="AG1036" s="11">
        <v>0.25</v>
      </c>
      <c r="AH1036" s="11">
        <v>0.28999999999999998</v>
      </c>
      <c r="AI1036" s="11">
        <v>0.26</v>
      </c>
      <c r="AJ1036" s="11">
        <v>0.23</v>
      </c>
      <c r="AK1036" s="11">
        <v>0.28999999999999998</v>
      </c>
      <c r="AL1036" s="11">
        <v>0.27</v>
      </c>
      <c r="AM1036" s="11">
        <v>0.15</v>
      </c>
      <c r="AN1036" s="11">
        <v>0.28000000000000003</v>
      </c>
      <c r="AO1036" s="11">
        <v>0.28999999999999998</v>
      </c>
      <c r="AP1036" s="11">
        <v>0.2</v>
      </c>
      <c r="AQ1036" s="11">
        <v>0.28000000000000003</v>
      </c>
      <c r="AR1036" s="11">
        <v>0.26</v>
      </c>
      <c r="AS1036" s="11">
        <v>0.37</v>
      </c>
      <c r="AT1036" s="11">
        <v>0.26</v>
      </c>
      <c r="AU1036" s="11">
        <v>0.39</v>
      </c>
      <c r="AV1036" s="11">
        <v>0.23</v>
      </c>
      <c r="AW1036" s="11">
        <v>0.28000000000000003</v>
      </c>
      <c r="AX1036" s="11">
        <v>0.26</v>
      </c>
      <c r="AY1036" s="11">
        <v>0.28999999999999998</v>
      </c>
    </row>
    <row r="1037" spans="1:51">
      <c r="A1037" s="3"/>
      <c r="B1037" t="s">
        <v>272</v>
      </c>
      <c r="C1037" s="4">
        <v>447</v>
      </c>
      <c r="D1037" s="4">
        <v>320</v>
      </c>
      <c r="E1037" s="4">
        <v>78</v>
      </c>
      <c r="F1037" s="4">
        <v>43</v>
      </c>
      <c r="G1037" s="4">
        <v>6</v>
      </c>
      <c r="H1037" s="4">
        <v>187</v>
      </c>
      <c r="I1037" s="4">
        <v>225</v>
      </c>
      <c r="J1037" s="4">
        <v>139</v>
      </c>
      <c r="K1037" s="4">
        <v>277</v>
      </c>
      <c r="L1037" s="4">
        <v>38</v>
      </c>
      <c r="M1037" s="4">
        <v>9</v>
      </c>
      <c r="N1037" s="4">
        <v>25</v>
      </c>
      <c r="O1037" s="4">
        <v>127</v>
      </c>
      <c r="P1037" s="4">
        <v>285</v>
      </c>
      <c r="Q1037" s="4">
        <v>155</v>
      </c>
      <c r="R1037" s="4">
        <v>276</v>
      </c>
      <c r="S1037" s="4">
        <v>211</v>
      </c>
      <c r="T1037" s="4">
        <v>197</v>
      </c>
      <c r="U1037" s="4">
        <v>53</v>
      </c>
      <c r="V1037" s="4">
        <v>63</v>
      </c>
      <c r="W1037" s="4">
        <v>180</v>
      </c>
      <c r="X1037" s="4">
        <v>147</v>
      </c>
      <c r="Y1037" s="4">
        <v>91</v>
      </c>
      <c r="Z1037" s="4">
        <v>93</v>
      </c>
      <c r="AA1037" s="4">
        <v>62</v>
      </c>
      <c r="AB1037" s="4">
        <v>82</v>
      </c>
      <c r="AC1037" s="4">
        <v>328</v>
      </c>
      <c r="AD1037" s="4">
        <v>20</v>
      </c>
      <c r="AE1037" s="4">
        <v>36</v>
      </c>
      <c r="AF1037" s="4">
        <v>12</v>
      </c>
      <c r="AG1037" s="4">
        <v>165</v>
      </c>
      <c r="AH1037" s="4">
        <v>193</v>
      </c>
      <c r="AI1037" s="4">
        <v>69</v>
      </c>
      <c r="AJ1037" s="4">
        <v>137</v>
      </c>
      <c r="AK1037" s="4">
        <v>283</v>
      </c>
      <c r="AL1037" s="4">
        <v>136</v>
      </c>
      <c r="AM1037" s="4">
        <v>20</v>
      </c>
      <c r="AN1037" s="4">
        <v>3</v>
      </c>
      <c r="AO1037" s="4">
        <v>229</v>
      </c>
      <c r="AP1037" s="4">
        <v>8</v>
      </c>
      <c r="AQ1037" s="4">
        <v>206</v>
      </c>
      <c r="AR1037" s="4">
        <v>190</v>
      </c>
      <c r="AS1037" s="4">
        <v>42</v>
      </c>
      <c r="AT1037" s="4">
        <v>360</v>
      </c>
      <c r="AU1037" s="4">
        <v>262</v>
      </c>
      <c r="AV1037" s="4">
        <v>150</v>
      </c>
      <c r="AW1037" s="4">
        <v>210</v>
      </c>
      <c r="AX1037" s="4">
        <v>53</v>
      </c>
      <c r="AY1037" s="4">
        <v>119</v>
      </c>
    </row>
    <row r="1038" spans="1:51">
      <c r="A1038" s="3"/>
      <c r="C1038" s="11">
        <v>0.13</v>
      </c>
      <c r="D1038" s="11">
        <v>0.15</v>
      </c>
      <c r="E1038" s="11">
        <v>0.1</v>
      </c>
      <c r="F1038" s="11">
        <v>0.08</v>
      </c>
      <c r="G1038" s="11">
        <v>0.04</v>
      </c>
      <c r="H1038" s="11">
        <v>0.13</v>
      </c>
      <c r="I1038" s="11">
        <v>0.14000000000000001</v>
      </c>
      <c r="J1038" s="11">
        <v>0.12</v>
      </c>
      <c r="K1038" s="11">
        <v>0.15</v>
      </c>
      <c r="L1038" s="11">
        <v>0.12</v>
      </c>
      <c r="M1038" s="11">
        <v>0.11</v>
      </c>
      <c r="N1038" s="11">
        <v>0.14000000000000001</v>
      </c>
      <c r="O1038" s="11">
        <v>0.17</v>
      </c>
      <c r="P1038" s="11">
        <v>0.12</v>
      </c>
      <c r="Q1038" s="11">
        <v>0.14000000000000001</v>
      </c>
      <c r="R1038" s="11">
        <v>0.13</v>
      </c>
      <c r="S1038" s="11">
        <v>0.14000000000000001</v>
      </c>
      <c r="T1038" s="11">
        <v>0.13</v>
      </c>
      <c r="U1038" s="11">
        <v>0.08</v>
      </c>
      <c r="V1038" s="11">
        <v>0.13</v>
      </c>
      <c r="W1038" s="11">
        <v>0.16</v>
      </c>
      <c r="X1038" s="11">
        <v>0.12</v>
      </c>
      <c r="Y1038" s="11">
        <v>0.12</v>
      </c>
      <c r="Z1038" s="11">
        <v>0.14000000000000001</v>
      </c>
      <c r="AA1038" s="11">
        <v>0.16</v>
      </c>
      <c r="AB1038" s="11">
        <v>0.11</v>
      </c>
      <c r="AC1038" s="11">
        <v>0.13</v>
      </c>
      <c r="AD1038" s="11">
        <v>0.11</v>
      </c>
      <c r="AE1038" s="11">
        <v>0.11</v>
      </c>
      <c r="AF1038" s="11">
        <v>0.13</v>
      </c>
      <c r="AG1038" s="11">
        <v>0.14000000000000001</v>
      </c>
      <c r="AH1038" s="11">
        <v>0.13</v>
      </c>
      <c r="AI1038" s="11">
        <v>0.1</v>
      </c>
      <c r="AJ1038" s="11">
        <v>0.12</v>
      </c>
      <c r="AK1038" s="11">
        <v>0.13</v>
      </c>
      <c r="AL1038" s="11">
        <v>0.14000000000000001</v>
      </c>
      <c r="AM1038" s="11">
        <v>0.09</v>
      </c>
      <c r="AN1038" s="11">
        <v>0.12</v>
      </c>
      <c r="AO1038" s="11">
        <v>0.11</v>
      </c>
      <c r="AP1038" s="11">
        <v>0.15</v>
      </c>
      <c r="AQ1038" s="11">
        <v>0.12</v>
      </c>
      <c r="AR1038" s="11">
        <v>0.13</v>
      </c>
      <c r="AS1038" s="11">
        <v>0.19</v>
      </c>
      <c r="AT1038" s="11">
        <v>0.12</v>
      </c>
      <c r="AU1038" s="11">
        <v>0.24</v>
      </c>
      <c r="AV1038" s="11">
        <v>0.08</v>
      </c>
      <c r="AW1038" s="11">
        <v>0.13</v>
      </c>
      <c r="AX1038" s="11">
        <v>0.1</v>
      </c>
      <c r="AY1038" s="11">
        <v>0.14000000000000001</v>
      </c>
    </row>
    <row r="1039" spans="1:51">
      <c r="A1039" s="3"/>
      <c r="B1039" t="s">
        <v>131</v>
      </c>
      <c r="C1039" s="4">
        <v>284</v>
      </c>
      <c r="D1039" s="4">
        <v>165</v>
      </c>
      <c r="E1039" s="4">
        <v>53</v>
      </c>
      <c r="F1039" s="4">
        <v>56</v>
      </c>
      <c r="G1039" s="4">
        <v>10</v>
      </c>
      <c r="H1039" s="4">
        <v>122</v>
      </c>
      <c r="I1039" s="4">
        <v>117</v>
      </c>
      <c r="J1039" s="4">
        <v>90</v>
      </c>
      <c r="K1039" s="4">
        <v>152</v>
      </c>
      <c r="L1039" s="4">
        <v>23</v>
      </c>
      <c r="M1039" s="4">
        <v>6</v>
      </c>
      <c r="N1039" s="4">
        <v>6</v>
      </c>
      <c r="O1039" s="4">
        <v>73</v>
      </c>
      <c r="P1039" s="4">
        <v>166</v>
      </c>
      <c r="Q1039" s="4">
        <v>80</v>
      </c>
      <c r="R1039" s="4">
        <v>173</v>
      </c>
      <c r="S1039" s="4">
        <v>94</v>
      </c>
      <c r="T1039" s="4">
        <v>135</v>
      </c>
      <c r="U1039" s="4">
        <v>62</v>
      </c>
      <c r="V1039" s="4">
        <v>53</v>
      </c>
      <c r="W1039" s="4">
        <v>94</v>
      </c>
      <c r="X1039" s="4">
        <v>75</v>
      </c>
      <c r="Y1039" s="4">
        <v>59</v>
      </c>
      <c r="Z1039" s="4">
        <v>64</v>
      </c>
      <c r="AA1039" s="4">
        <v>40</v>
      </c>
      <c r="AB1039" s="4">
        <v>58</v>
      </c>
      <c r="AC1039" s="4">
        <v>221</v>
      </c>
      <c r="AD1039" s="4">
        <v>15</v>
      </c>
      <c r="AE1039" s="4">
        <v>15</v>
      </c>
      <c r="AF1039" s="4">
        <v>4</v>
      </c>
      <c r="AG1039" s="4">
        <v>122</v>
      </c>
      <c r="AH1039" s="4">
        <v>113</v>
      </c>
      <c r="AI1039" s="4">
        <v>39</v>
      </c>
      <c r="AJ1039" s="4">
        <v>84</v>
      </c>
      <c r="AK1039" s="4">
        <v>183</v>
      </c>
      <c r="AL1039" s="4">
        <v>109</v>
      </c>
      <c r="AM1039" s="4">
        <v>25</v>
      </c>
      <c r="AN1039" s="4">
        <v>3</v>
      </c>
      <c r="AO1039" s="4">
        <v>118</v>
      </c>
      <c r="AP1039" s="4">
        <v>2</v>
      </c>
      <c r="AQ1039" s="4">
        <v>108</v>
      </c>
      <c r="AR1039" s="4">
        <v>149</v>
      </c>
      <c r="AS1039" s="4">
        <v>20</v>
      </c>
      <c r="AT1039" s="4">
        <v>243</v>
      </c>
      <c r="AU1039" s="4">
        <v>96</v>
      </c>
      <c r="AV1039" s="4">
        <v>144</v>
      </c>
      <c r="AW1039" s="4">
        <v>113</v>
      </c>
      <c r="AX1039" s="4">
        <v>35</v>
      </c>
      <c r="AY1039" s="4">
        <v>72</v>
      </c>
    </row>
    <row r="1040" spans="1:51">
      <c r="A1040" s="3"/>
      <c r="C1040" s="11">
        <v>0.08</v>
      </c>
      <c r="D1040" s="11">
        <v>0.08</v>
      </c>
      <c r="E1040" s="11">
        <v>7.0000000000000007E-2</v>
      </c>
      <c r="F1040" s="11">
        <v>0.1</v>
      </c>
      <c r="G1040" s="11">
        <v>7.0000000000000007E-2</v>
      </c>
      <c r="H1040" s="11">
        <v>0.08</v>
      </c>
      <c r="I1040" s="11">
        <v>7.0000000000000007E-2</v>
      </c>
      <c r="J1040" s="11">
        <v>0.08</v>
      </c>
      <c r="K1040" s="11">
        <v>0.08</v>
      </c>
      <c r="L1040" s="11">
        <v>7.0000000000000007E-2</v>
      </c>
      <c r="M1040" s="11">
        <v>0.08</v>
      </c>
      <c r="N1040" s="11">
        <v>0.03</v>
      </c>
      <c r="O1040" s="11">
        <v>0.1</v>
      </c>
      <c r="P1040" s="11">
        <v>7.0000000000000007E-2</v>
      </c>
      <c r="Q1040" s="11">
        <v>7.0000000000000007E-2</v>
      </c>
      <c r="R1040" s="11">
        <v>0.08</v>
      </c>
      <c r="S1040" s="11">
        <v>0.06</v>
      </c>
      <c r="T1040" s="11">
        <v>0.09</v>
      </c>
      <c r="U1040" s="11">
        <v>0.09</v>
      </c>
      <c r="V1040" s="11">
        <v>0.11</v>
      </c>
      <c r="W1040" s="11">
        <v>0.08</v>
      </c>
      <c r="X1040" s="11">
        <v>0.06</v>
      </c>
      <c r="Y1040" s="11">
        <v>0.08</v>
      </c>
      <c r="Z1040" s="11">
        <v>0.1</v>
      </c>
      <c r="AA1040" s="11">
        <v>0.1</v>
      </c>
      <c r="AB1040" s="11">
        <v>0.08</v>
      </c>
      <c r="AC1040" s="11">
        <v>0.09</v>
      </c>
      <c r="AD1040" s="11">
        <v>0.08</v>
      </c>
      <c r="AE1040" s="11">
        <v>0.04</v>
      </c>
      <c r="AF1040" s="11">
        <v>0.04</v>
      </c>
      <c r="AG1040" s="11">
        <v>0.1</v>
      </c>
      <c r="AH1040" s="11">
        <v>7.0000000000000007E-2</v>
      </c>
      <c r="AI1040" s="11">
        <v>0.06</v>
      </c>
      <c r="AJ1040" s="11">
        <v>7.0000000000000007E-2</v>
      </c>
      <c r="AK1040" s="11">
        <v>0.08</v>
      </c>
      <c r="AL1040" s="11">
        <v>0.11</v>
      </c>
      <c r="AM1040" s="11">
        <v>0.11</v>
      </c>
      <c r="AN1040" s="11">
        <v>0.13</v>
      </c>
      <c r="AO1040" s="11">
        <v>0.06</v>
      </c>
      <c r="AP1040" s="11">
        <v>0.03</v>
      </c>
      <c r="AQ1040" s="11">
        <v>0.06</v>
      </c>
      <c r="AR1040" s="11">
        <v>0.1</v>
      </c>
      <c r="AS1040" s="11">
        <v>0.09</v>
      </c>
      <c r="AT1040" s="11">
        <v>0.08</v>
      </c>
      <c r="AU1040" s="11">
        <v>0.09</v>
      </c>
      <c r="AV1040" s="11">
        <v>7.0000000000000007E-2</v>
      </c>
      <c r="AW1040" s="11">
        <v>7.0000000000000007E-2</v>
      </c>
      <c r="AX1040" s="11">
        <v>7.0000000000000007E-2</v>
      </c>
      <c r="AY1040" s="11">
        <v>0.08</v>
      </c>
    </row>
    <row r="1041" spans="1:51">
      <c r="A1041" s="3"/>
      <c r="B1041" t="s">
        <v>273</v>
      </c>
      <c r="C1041" s="4">
        <v>2760</v>
      </c>
      <c r="D1041" s="4">
        <v>1515</v>
      </c>
      <c r="E1041" s="4">
        <v>624</v>
      </c>
      <c r="F1041" s="4">
        <v>491</v>
      </c>
      <c r="G1041" s="4">
        <v>130</v>
      </c>
      <c r="H1041" s="4">
        <v>1152</v>
      </c>
      <c r="I1041" s="4">
        <v>1229</v>
      </c>
      <c r="J1041" s="4">
        <v>902</v>
      </c>
      <c r="K1041" s="4">
        <v>1403</v>
      </c>
      <c r="L1041" s="4">
        <v>243</v>
      </c>
      <c r="M1041" s="4">
        <v>61</v>
      </c>
      <c r="N1041" s="4">
        <v>141</v>
      </c>
      <c r="O1041" s="4">
        <v>507</v>
      </c>
      <c r="P1041" s="4">
        <v>1874</v>
      </c>
      <c r="Q1041" s="4">
        <v>858</v>
      </c>
      <c r="R1041" s="4">
        <v>1597</v>
      </c>
      <c r="S1041" s="4">
        <v>1186</v>
      </c>
      <c r="T1041" s="4">
        <v>1158</v>
      </c>
      <c r="U1041" s="4">
        <v>583</v>
      </c>
      <c r="V1041" s="4">
        <v>355</v>
      </c>
      <c r="W1041" s="4">
        <v>862</v>
      </c>
      <c r="X1041" s="4">
        <v>952</v>
      </c>
      <c r="Y1041" s="4">
        <v>605</v>
      </c>
      <c r="Z1041" s="4">
        <v>517</v>
      </c>
      <c r="AA1041" s="4">
        <v>299</v>
      </c>
      <c r="AB1041" s="4">
        <v>592</v>
      </c>
      <c r="AC1041" s="4">
        <v>2014</v>
      </c>
      <c r="AD1041" s="4">
        <v>146</v>
      </c>
      <c r="AE1041" s="4">
        <v>267</v>
      </c>
      <c r="AF1041" s="4">
        <v>75</v>
      </c>
      <c r="AG1041" s="4">
        <v>958</v>
      </c>
      <c r="AH1041" s="4">
        <v>1198</v>
      </c>
      <c r="AI1041" s="4">
        <v>529</v>
      </c>
      <c r="AJ1041" s="4">
        <v>906</v>
      </c>
      <c r="AK1041" s="4">
        <v>1752</v>
      </c>
      <c r="AL1041" s="4">
        <v>715</v>
      </c>
      <c r="AM1041" s="4">
        <v>193</v>
      </c>
      <c r="AN1041" s="4">
        <v>21</v>
      </c>
      <c r="AO1041" s="4">
        <v>1596</v>
      </c>
      <c r="AP1041" s="4">
        <v>38</v>
      </c>
      <c r="AQ1041" s="4">
        <v>1392</v>
      </c>
      <c r="AR1041" s="4">
        <v>1172</v>
      </c>
      <c r="AS1041" s="4">
        <v>152</v>
      </c>
      <c r="AT1041" s="4">
        <v>2462</v>
      </c>
      <c r="AU1041" s="4">
        <v>679</v>
      </c>
      <c r="AV1041" s="4">
        <v>1702</v>
      </c>
      <c r="AW1041" s="4">
        <v>1244</v>
      </c>
      <c r="AX1041" s="4">
        <v>424</v>
      </c>
      <c r="AY1041" s="4">
        <v>681</v>
      </c>
    </row>
    <row r="1042" spans="1:51">
      <c r="A1042" s="3"/>
      <c r="C1042" s="11">
        <v>0.78</v>
      </c>
      <c r="D1042" s="11">
        <v>0.73</v>
      </c>
      <c r="E1042" s="11">
        <v>0.82</v>
      </c>
      <c r="F1042" s="11">
        <v>0.86</v>
      </c>
      <c r="G1042" s="11">
        <v>0.89</v>
      </c>
      <c r="H1042" s="11">
        <v>0.79</v>
      </c>
      <c r="I1042" s="11">
        <v>0.75</v>
      </c>
      <c r="J1042" s="11">
        <v>0.78</v>
      </c>
      <c r="K1042" s="11">
        <v>0.75</v>
      </c>
      <c r="L1042" s="11">
        <v>0.78</v>
      </c>
      <c r="M1042" s="11">
        <v>0.78</v>
      </c>
      <c r="N1042" s="11">
        <v>0.82</v>
      </c>
      <c r="O1042" s="11">
        <v>0.7</v>
      </c>
      <c r="P1042" s="11">
        <v>0.79</v>
      </c>
      <c r="Q1042" s="11">
        <v>0.77</v>
      </c>
      <c r="R1042" s="11">
        <v>0.76</v>
      </c>
      <c r="S1042" s="11">
        <v>0.77</v>
      </c>
      <c r="T1042" s="11">
        <v>0.76</v>
      </c>
      <c r="U1042" s="11">
        <v>0.86</v>
      </c>
      <c r="V1042" s="11">
        <v>0.76</v>
      </c>
      <c r="W1042" s="11">
        <v>0.76</v>
      </c>
      <c r="X1042" s="11">
        <v>0.76</v>
      </c>
      <c r="Y1042" s="11">
        <v>0.78</v>
      </c>
      <c r="Z1042" s="11">
        <v>0.77</v>
      </c>
      <c r="AA1042" s="11">
        <v>0.76</v>
      </c>
      <c r="AB1042" s="11">
        <v>0.79</v>
      </c>
      <c r="AC1042" s="11">
        <v>0.78</v>
      </c>
      <c r="AD1042" s="11">
        <v>0.85</v>
      </c>
      <c r="AE1042" s="11">
        <v>0.78</v>
      </c>
      <c r="AF1042" s="11">
        <v>0.79</v>
      </c>
      <c r="AG1042" s="11">
        <v>0.79</v>
      </c>
      <c r="AH1042" s="11">
        <v>0.78</v>
      </c>
      <c r="AI1042" s="11">
        <v>0.77</v>
      </c>
      <c r="AJ1042" s="11">
        <v>0.8</v>
      </c>
      <c r="AK1042" s="11">
        <v>0.78</v>
      </c>
      <c r="AL1042" s="11">
        <v>0.74</v>
      </c>
      <c r="AM1042" s="11">
        <v>0.83</v>
      </c>
      <c r="AN1042" s="11">
        <v>0.88</v>
      </c>
      <c r="AO1042" s="11">
        <v>0.8</v>
      </c>
      <c r="AP1042" s="11">
        <v>0.71</v>
      </c>
      <c r="AQ1042" s="11">
        <v>0.8</v>
      </c>
      <c r="AR1042" s="11">
        <v>0.77</v>
      </c>
      <c r="AS1042" s="11">
        <v>0.68</v>
      </c>
      <c r="AT1042" s="11">
        <v>0.79</v>
      </c>
      <c r="AU1042" s="11">
        <v>0.62</v>
      </c>
      <c r="AV1042" s="11">
        <v>0.85</v>
      </c>
      <c r="AW1042" s="11">
        <v>0.78</v>
      </c>
      <c r="AX1042" s="11">
        <v>0.8</v>
      </c>
      <c r="AY1042" s="11">
        <v>0.78</v>
      </c>
    </row>
    <row r="1043" spans="1:51">
      <c r="A1043" s="3"/>
      <c r="B1043" t="s">
        <v>274</v>
      </c>
      <c r="C1043" s="4">
        <v>1094</v>
      </c>
      <c r="D1043" s="4">
        <v>743</v>
      </c>
      <c r="E1043" s="4">
        <v>192</v>
      </c>
      <c r="F1043" s="4">
        <v>138</v>
      </c>
      <c r="G1043" s="4">
        <v>21</v>
      </c>
      <c r="H1043" s="4">
        <v>433</v>
      </c>
      <c r="I1043" s="4">
        <v>553</v>
      </c>
      <c r="J1043" s="4">
        <v>350</v>
      </c>
      <c r="K1043" s="4">
        <v>635</v>
      </c>
      <c r="L1043" s="4">
        <v>106</v>
      </c>
      <c r="M1043" s="4">
        <v>23</v>
      </c>
      <c r="N1043" s="4">
        <v>50</v>
      </c>
      <c r="O1043" s="4">
        <v>292</v>
      </c>
      <c r="P1043" s="4">
        <v>694</v>
      </c>
      <c r="Q1043" s="4">
        <v>377</v>
      </c>
      <c r="R1043" s="4">
        <v>649</v>
      </c>
      <c r="S1043" s="4">
        <v>497</v>
      </c>
      <c r="T1043" s="4">
        <v>472</v>
      </c>
      <c r="U1043" s="4">
        <v>143</v>
      </c>
      <c r="V1043" s="4">
        <v>164</v>
      </c>
      <c r="W1043" s="4">
        <v>392</v>
      </c>
      <c r="X1043" s="4">
        <v>392</v>
      </c>
      <c r="Y1043" s="4">
        <v>239</v>
      </c>
      <c r="Z1043" s="4">
        <v>213</v>
      </c>
      <c r="AA1043" s="4">
        <v>126</v>
      </c>
      <c r="AB1043" s="4">
        <v>228</v>
      </c>
      <c r="AC1043" s="4">
        <v>805</v>
      </c>
      <c r="AD1043" s="4">
        <v>43</v>
      </c>
      <c r="AE1043" s="4">
        <v>106</v>
      </c>
      <c r="AF1043" s="4">
        <v>25</v>
      </c>
      <c r="AG1043" s="4">
        <v>374</v>
      </c>
      <c r="AH1043" s="4">
        <v>482</v>
      </c>
      <c r="AI1043" s="4">
        <v>195</v>
      </c>
      <c r="AJ1043" s="4">
        <v>314</v>
      </c>
      <c r="AK1043" s="4">
        <v>717</v>
      </c>
      <c r="AL1043" s="4">
        <v>337</v>
      </c>
      <c r="AM1043" s="4">
        <v>59</v>
      </c>
      <c r="AN1043" s="4">
        <v>5</v>
      </c>
      <c r="AO1043" s="4">
        <v>567</v>
      </c>
      <c r="AP1043" s="4">
        <v>18</v>
      </c>
      <c r="AQ1043" s="4">
        <v>504</v>
      </c>
      <c r="AR1043" s="4">
        <v>481</v>
      </c>
      <c r="AS1043" s="4">
        <v>91</v>
      </c>
      <c r="AT1043" s="4">
        <v>924</v>
      </c>
      <c r="AU1043" s="4">
        <v>537</v>
      </c>
      <c r="AV1043" s="4">
        <v>449</v>
      </c>
      <c r="AW1043" s="4">
        <v>495</v>
      </c>
      <c r="AX1043" s="4">
        <v>147</v>
      </c>
      <c r="AY1043" s="4">
        <v>288</v>
      </c>
    </row>
    <row r="1044" spans="1:51">
      <c r="A1044" s="3"/>
      <c r="C1044" s="11">
        <v>0.31</v>
      </c>
      <c r="D1044" s="11">
        <v>0.36</v>
      </c>
      <c r="E1044" s="11">
        <v>0.25</v>
      </c>
      <c r="F1044" s="11">
        <v>0.24</v>
      </c>
      <c r="G1044" s="11">
        <v>0.14000000000000001</v>
      </c>
      <c r="H1044" s="11">
        <v>0.3</v>
      </c>
      <c r="I1044" s="11">
        <v>0.34</v>
      </c>
      <c r="J1044" s="11">
        <v>0.3</v>
      </c>
      <c r="K1044" s="11">
        <v>0.34</v>
      </c>
      <c r="L1044" s="11">
        <v>0.34</v>
      </c>
      <c r="M1044" s="11">
        <v>0.28999999999999998</v>
      </c>
      <c r="N1044" s="11">
        <v>0.28999999999999998</v>
      </c>
      <c r="O1044" s="11">
        <v>0.4</v>
      </c>
      <c r="P1044" s="11">
        <v>0.28999999999999998</v>
      </c>
      <c r="Q1044" s="11">
        <v>0.34</v>
      </c>
      <c r="R1044" s="11">
        <v>0.31</v>
      </c>
      <c r="S1044" s="11">
        <v>0.32</v>
      </c>
      <c r="T1044" s="11">
        <v>0.31</v>
      </c>
      <c r="U1044" s="11">
        <v>0.21</v>
      </c>
      <c r="V1044" s="11">
        <v>0.35</v>
      </c>
      <c r="W1044" s="11">
        <v>0.35</v>
      </c>
      <c r="X1044" s="11">
        <v>0.31</v>
      </c>
      <c r="Y1044" s="11">
        <v>0.31</v>
      </c>
      <c r="Z1044" s="11">
        <v>0.32</v>
      </c>
      <c r="AA1044" s="11">
        <v>0.32</v>
      </c>
      <c r="AB1044" s="11">
        <v>0.3</v>
      </c>
      <c r="AC1044" s="11">
        <v>0.31</v>
      </c>
      <c r="AD1044" s="11">
        <v>0.25</v>
      </c>
      <c r="AE1044" s="11">
        <v>0.31</v>
      </c>
      <c r="AF1044" s="11">
        <v>0.27</v>
      </c>
      <c r="AG1044" s="11">
        <v>0.31</v>
      </c>
      <c r="AH1044" s="11">
        <v>0.32</v>
      </c>
      <c r="AI1044" s="11">
        <v>0.28000000000000003</v>
      </c>
      <c r="AJ1044" s="11">
        <v>0.28000000000000003</v>
      </c>
      <c r="AK1044" s="11">
        <v>0.32</v>
      </c>
      <c r="AL1044" s="11">
        <v>0.35</v>
      </c>
      <c r="AM1044" s="11">
        <v>0.26</v>
      </c>
      <c r="AN1044" s="11">
        <v>0.2</v>
      </c>
      <c r="AO1044" s="11">
        <v>0.28000000000000003</v>
      </c>
      <c r="AP1044" s="11">
        <v>0.33</v>
      </c>
      <c r="AQ1044" s="11">
        <v>0.28999999999999998</v>
      </c>
      <c r="AR1044" s="11">
        <v>0.32</v>
      </c>
      <c r="AS1044" s="11">
        <v>0.41</v>
      </c>
      <c r="AT1044" s="11">
        <v>0.3</v>
      </c>
      <c r="AU1044" s="11">
        <v>0.49</v>
      </c>
      <c r="AV1044" s="11">
        <v>0.22</v>
      </c>
      <c r="AW1044" s="11">
        <v>0.31</v>
      </c>
      <c r="AX1044" s="11">
        <v>0.28000000000000003</v>
      </c>
      <c r="AY1044" s="11">
        <v>0.33</v>
      </c>
    </row>
    <row r="1045" spans="1:51">
      <c r="A1045" s="3"/>
    </row>
    <row r="1046" spans="1:51">
      <c r="A1046" s="3"/>
    </row>
    <row r="1047" spans="1:51">
      <c r="A1047" s="2" t="s">
        <v>306</v>
      </c>
    </row>
    <row r="1048" spans="1:51">
      <c r="A1048" s="3"/>
    </row>
    <row r="1049" spans="1:51" s="10" customFormat="1" ht="29.25" customHeight="1">
      <c r="A1049" s="9"/>
      <c r="C1049" s="7" t="s">
        <v>39</v>
      </c>
      <c r="D1049" s="14" t="s">
        <v>15</v>
      </c>
      <c r="E1049" s="15"/>
      <c r="F1049" s="15"/>
      <c r="G1049" s="15"/>
      <c r="H1049" s="14" t="s">
        <v>16</v>
      </c>
      <c r="I1049" s="15"/>
      <c r="J1049" s="14" t="s">
        <v>17</v>
      </c>
      <c r="K1049" s="15"/>
      <c r="L1049" s="15"/>
      <c r="M1049" s="15"/>
      <c r="N1049" s="15"/>
      <c r="O1049" s="14" t="s">
        <v>40</v>
      </c>
      <c r="P1049" s="15"/>
      <c r="Q1049" s="14" t="s">
        <v>19</v>
      </c>
      <c r="R1049" s="15"/>
      <c r="S1049" s="14" t="s">
        <v>41</v>
      </c>
      <c r="T1049" s="15"/>
      <c r="U1049" s="14" t="s">
        <v>42</v>
      </c>
      <c r="V1049" s="15"/>
      <c r="W1049" s="15"/>
      <c r="X1049" s="15"/>
      <c r="Y1049" s="14" t="s">
        <v>22</v>
      </c>
      <c r="Z1049" s="15"/>
      <c r="AA1049" s="15"/>
      <c r="AB1049" s="15"/>
      <c r="AC1049" s="15"/>
      <c r="AD1049" s="15"/>
      <c r="AE1049" s="15"/>
      <c r="AF1049" s="15"/>
      <c r="AG1049" s="14" t="s">
        <v>23</v>
      </c>
      <c r="AH1049" s="15"/>
      <c r="AI1049" s="15"/>
      <c r="AJ1049" s="14" t="s">
        <v>24</v>
      </c>
      <c r="AK1049" s="15"/>
      <c r="AL1049" s="14" t="s">
        <v>25</v>
      </c>
      <c r="AM1049" s="15"/>
      <c r="AN1049" s="15"/>
      <c r="AO1049" s="15"/>
      <c r="AP1049" s="15"/>
      <c r="AQ1049" s="15"/>
      <c r="AR1049" s="15"/>
      <c r="AS1049" s="14" t="s">
        <v>26</v>
      </c>
      <c r="AT1049" s="15"/>
      <c r="AU1049" s="14" t="s">
        <v>43</v>
      </c>
      <c r="AV1049" s="15"/>
      <c r="AW1049" s="14" t="s">
        <v>44</v>
      </c>
      <c r="AX1049" s="15"/>
      <c r="AY1049" s="15"/>
    </row>
    <row r="1050" spans="1:51" s="7" customFormat="1" ht="32.25" customHeight="1">
      <c r="A1050" s="6"/>
      <c r="D1050" s="8" t="s">
        <v>45</v>
      </c>
      <c r="E1050" s="8" t="s">
        <v>46</v>
      </c>
      <c r="F1050" s="8" t="s">
        <v>47</v>
      </c>
      <c r="G1050" s="8" t="s">
        <v>48</v>
      </c>
      <c r="H1050" s="8" t="s">
        <v>49</v>
      </c>
      <c r="I1050" s="8" t="s">
        <v>50</v>
      </c>
      <c r="J1050" s="8" t="s">
        <v>51</v>
      </c>
      <c r="K1050" s="8" t="s">
        <v>52</v>
      </c>
      <c r="L1050" s="8" t="s">
        <v>53</v>
      </c>
      <c r="M1050" s="8" t="s">
        <v>54</v>
      </c>
      <c r="N1050" s="8" t="s">
        <v>55</v>
      </c>
      <c r="O1050" s="8" t="s">
        <v>56</v>
      </c>
      <c r="P1050" s="8" t="s">
        <v>57</v>
      </c>
      <c r="Q1050" s="8" t="s">
        <v>56</v>
      </c>
      <c r="R1050" s="8" t="s">
        <v>57</v>
      </c>
      <c r="S1050" s="8" t="s">
        <v>56</v>
      </c>
      <c r="T1050" s="8" t="s">
        <v>57</v>
      </c>
      <c r="U1050" s="8" t="s">
        <v>58</v>
      </c>
      <c r="V1050" s="8" t="s">
        <v>59</v>
      </c>
      <c r="W1050" s="8" t="s">
        <v>60</v>
      </c>
      <c r="X1050" s="8" t="s">
        <v>61</v>
      </c>
      <c r="Y1050" s="8" t="s">
        <v>62</v>
      </c>
      <c r="Z1050" s="8" t="s">
        <v>63</v>
      </c>
      <c r="AA1050" s="8" t="s">
        <v>64</v>
      </c>
      <c r="AB1050" s="8" t="s">
        <v>65</v>
      </c>
      <c r="AC1050" s="8" t="s">
        <v>66</v>
      </c>
      <c r="AD1050" s="8" t="s">
        <v>67</v>
      </c>
      <c r="AE1050" s="8" t="s">
        <v>68</v>
      </c>
      <c r="AF1050" s="8" t="s">
        <v>69</v>
      </c>
      <c r="AG1050" s="8" t="s">
        <v>70</v>
      </c>
      <c r="AH1050" s="8" t="s">
        <v>71</v>
      </c>
      <c r="AI1050" s="8" t="s">
        <v>72</v>
      </c>
      <c r="AJ1050" s="8" t="s">
        <v>73</v>
      </c>
      <c r="AK1050" s="8" t="s">
        <v>74</v>
      </c>
      <c r="AL1050" s="8" t="s">
        <v>75</v>
      </c>
      <c r="AM1050" s="8" t="s">
        <v>76</v>
      </c>
      <c r="AN1050" s="8" t="s">
        <v>77</v>
      </c>
      <c r="AO1050" s="8" t="s">
        <v>78</v>
      </c>
      <c r="AP1050" s="8" t="s">
        <v>79</v>
      </c>
      <c r="AQ1050" s="8" t="s">
        <v>80</v>
      </c>
      <c r="AR1050" s="8" t="s">
        <v>81</v>
      </c>
      <c r="AS1050" s="8" t="s">
        <v>82</v>
      </c>
      <c r="AT1050" s="8" t="s">
        <v>57</v>
      </c>
      <c r="AU1050" s="8" t="s">
        <v>56</v>
      </c>
      <c r="AV1050" s="8" t="s">
        <v>57</v>
      </c>
      <c r="AW1050" s="8" t="s">
        <v>83</v>
      </c>
      <c r="AX1050" s="8" t="s">
        <v>84</v>
      </c>
      <c r="AY1050" s="8" t="s">
        <v>85</v>
      </c>
    </row>
    <row r="1051" spans="1:51">
      <c r="A1051" s="3" t="s">
        <v>86</v>
      </c>
      <c r="C1051" s="4">
        <v>3721</v>
      </c>
      <c r="D1051" s="4">
        <v>2205</v>
      </c>
      <c r="E1051" s="4">
        <v>794</v>
      </c>
      <c r="F1051" s="4">
        <v>575</v>
      </c>
      <c r="G1051" s="4">
        <v>147</v>
      </c>
      <c r="H1051" s="4">
        <v>1542</v>
      </c>
      <c r="I1051" s="4">
        <v>1733</v>
      </c>
      <c r="J1051" s="4">
        <v>1292</v>
      </c>
      <c r="K1051" s="4">
        <v>1911</v>
      </c>
      <c r="L1051" s="4">
        <v>318</v>
      </c>
      <c r="M1051" s="4">
        <v>84</v>
      </c>
      <c r="N1051" s="4">
        <v>175</v>
      </c>
      <c r="O1051" s="4">
        <v>764</v>
      </c>
      <c r="P1051" s="4">
        <v>2510</v>
      </c>
      <c r="Q1051" s="4">
        <v>1187</v>
      </c>
      <c r="R1051" s="4">
        <v>2193</v>
      </c>
      <c r="S1051" s="4">
        <v>1624</v>
      </c>
      <c r="T1051" s="4">
        <v>1600</v>
      </c>
      <c r="U1051" s="4">
        <v>676</v>
      </c>
      <c r="V1051" s="4">
        <v>473</v>
      </c>
      <c r="W1051" s="4">
        <v>1172</v>
      </c>
      <c r="X1051" s="4">
        <v>1389</v>
      </c>
      <c r="Y1051" s="4">
        <v>812</v>
      </c>
      <c r="Z1051" s="4">
        <v>705</v>
      </c>
      <c r="AA1051" s="4">
        <v>403</v>
      </c>
      <c r="AB1051" s="4">
        <v>796</v>
      </c>
      <c r="AC1051" s="4">
        <v>2715</v>
      </c>
      <c r="AD1051" s="4">
        <v>186</v>
      </c>
      <c r="AE1051" s="4">
        <v>352</v>
      </c>
      <c r="AF1051" s="4">
        <v>110</v>
      </c>
      <c r="AG1051" s="4">
        <v>1225</v>
      </c>
      <c r="AH1051" s="4">
        <v>1597</v>
      </c>
      <c r="AI1051" s="4">
        <v>774</v>
      </c>
      <c r="AJ1051" s="4">
        <v>1213</v>
      </c>
      <c r="AK1051" s="4">
        <v>2344</v>
      </c>
      <c r="AL1051" s="4">
        <v>980</v>
      </c>
      <c r="AM1051" s="4">
        <v>234</v>
      </c>
      <c r="AN1051" s="4">
        <v>25</v>
      </c>
      <c r="AO1051" s="4">
        <v>2127</v>
      </c>
      <c r="AP1051" s="4">
        <v>55</v>
      </c>
      <c r="AQ1051" s="4">
        <v>1868</v>
      </c>
      <c r="AR1051" s="4">
        <v>1552</v>
      </c>
      <c r="AS1051" s="4">
        <v>226</v>
      </c>
      <c r="AT1051" s="4">
        <v>3273</v>
      </c>
      <c r="AU1051" s="4">
        <v>1147</v>
      </c>
      <c r="AV1051" s="4">
        <v>2127</v>
      </c>
      <c r="AW1051" s="4">
        <v>1689</v>
      </c>
      <c r="AX1051" s="4">
        <v>561</v>
      </c>
      <c r="AY1051" s="4">
        <v>912</v>
      </c>
    </row>
    <row r="1052" spans="1:51">
      <c r="A1052" s="3"/>
    </row>
    <row r="1053" spans="1:51">
      <c r="A1053" s="3" t="s">
        <v>307</v>
      </c>
      <c r="B1053" t="s">
        <v>269</v>
      </c>
      <c r="C1053" s="4">
        <v>1030</v>
      </c>
      <c r="D1053" s="4">
        <v>523</v>
      </c>
      <c r="E1053" s="4">
        <v>276</v>
      </c>
      <c r="F1053" s="4">
        <v>165</v>
      </c>
      <c r="G1053" s="4">
        <v>66</v>
      </c>
      <c r="H1053" s="4">
        <v>461</v>
      </c>
      <c r="I1053" s="4">
        <v>439</v>
      </c>
      <c r="J1053" s="4">
        <v>362</v>
      </c>
      <c r="K1053" s="4">
        <v>510</v>
      </c>
      <c r="L1053" s="4">
        <v>83</v>
      </c>
      <c r="M1053" s="4">
        <v>25</v>
      </c>
      <c r="N1053" s="4">
        <v>49</v>
      </c>
      <c r="O1053" s="4">
        <v>184</v>
      </c>
      <c r="P1053" s="4">
        <v>715</v>
      </c>
      <c r="Q1053" s="4">
        <v>307</v>
      </c>
      <c r="R1053" s="4">
        <v>626</v>
      </c>
      <c r="S1053" s="4">
        <v>440</v>
      </c>
      <c r="T1053" s="4">
        <v>448</v>
      </c>
      <c r="U1053" s="4">
        <v>222</v>
      </c>
      <c r="V1053" s="4">
        <v>110</v>
      </c>
      <c r="W1053" s="4">
        <v>303</v>
      </c>
      <c r="X1053" s="4">
        <v>394</v>
      </c>
      <c r="Y1053" s="4">
        <v>232</v>
      </c>
      <c r="Z1053" s="4">
        <v>205</v>
      </c>
      <c r="AA1053" s="4">
        <v>106</v>
      </c>
      <c r="AB1053" s="4">
        <v>232</v>
      </c>
      <c r="AC1053" s="4">
        <v>775</v>
      </c>
      <c r="AD1053" s="4">
        <v>49</v>
      </c>
      <c r="AE1053" s="4">
        <v>87</v>
      </c>
      <c r="AF1053" s="4">
        <v>28</v>
      </c>
      <c r="AG1053" s="4">
        <v>313</v>
      </c>
      <c r="AH1053" s="4">
        <v>469</v>
      </c>
      <c r="AI1053" s="4">
        <v>216</v>
      </c>
      <c r="AJ1053" s="4">
        <v>385</v>
      </c>
      <c r="AK1053" s="4">
        <v>601</v>
      </c>
      <c r="AL1053" s="4">
        <v>265</v>
      </c>
      <c r="AM1053" s="4">
        <v>65</v>
      </c>
      <c r="AN1053" s="4">
        <v>5</v>
      </c>
      <c r="AO1053" s="4">
        <v>613</v>
      </c>
      <c r="AP1053" s="4">
        <v>9</v>
      </c>
      <c r="AQ1053" s="4">
        <v>535</v>
      </c>
      <c r="AR1053" s="4">
        <v>421</v>
      </c>
      <c r="AS1053" s="4">
        <v>60</v>
      </c>
      <c r="AT1053" s="4">
        <v>920</v>
      </c>
      <c r="AU1053" s="4">
        <v>203</v>
      </c>
      <c r="AV1053" s="4">
        <v>696</v>
      </c>
      <c r="AW1053" s="4">
        <v>473</v>
      </c>
      <c r="AX1053" s="4">
        <v>162</v>
      </c>
      <c r="AY1053" s="4">
        <v>240</v>
      </c>
    </row>
    <row r="1054" spans="1:51">
      <c r="A1054" s="3"/>
      <c r="C1054" s="11">
        <v>0.28000000000000003</v>
      </c>
      <c r="D1054" s="11">
        <v>0.24</v>
      </c>
      <c r="E1054" s="11">
        <v>0.35</v>
      </c>
      <c r="F1054" s="11">
        <v>0.28999999999999998</v>
      </c>
      <c r="G1054" s="11">
        <v>0.45</v>
      </c>
      <c r="H1054" s="11">
        <v>0.3</v>
      </c>
      <c r="I1054" s="11">
        <v>0.25</v>
      </c>
      <c r="J1054" s="11">
        <v>0.28000000000000003</v>
      </c>
      <c r="K1054" s="11">
        <v>0.27</v>
      </c>
      <c r="L1054" s="11">
        <v>0.26</v>
      </c>
      <c r="M1054" s="11">
        <v>0.3</v>
      </c>
      <c r="N1054" s="11">
        <v>0.28000000000000003</v>
      </c>
      <c r="O1054" s="11">
        <v>0.24</v>
      </c>
      <c r="P1054" s="11">
        <v>0.28000000000000003</v>
      </c>
      <c r="Q1054" s="11">
        <v>0.26</v>
      </c>
      <c r="R1054" s="11">
        <v>0.28999999999999998</v>
      </c>
      <c r="S1054" s="11">
        <v>0.27</v>
      </c>
      <c r="T1054" s="11">
        <v>0.28000000000000003</v>
      </c>
      <c r="U1054" s="11">
        <v>0.33</v>
      </c>
      <c r="V1054" s="11">
        <v>0.23</v>
      </c>
      <c r="W1054" s="11">
        <v>0.26</v>
      </c>
      <c r="X1054" s="11">
        <v>0.28000000000000003</v>
      </c>
      <c r="Y1054" s="11">
        <v>0.28999999999999998</v>
      </c>
      <c r="Z1054" s="11">
        <v>0.28999999999999998</v>
      </c>
      <c r="AA1054" s="11">
        <v>0.26</v>
      </c>
      <c r="AB1054" s="11">
        <v>0.28999999999999998</v>
      </c>
      <c r="AC1054" s="11">
        <v>0.28999999999999998</v>
      </c>
      <c r="AD1054" s="11">
        <v>0.26</v>
      </c>
      <c r="AE1054" s="11">
        <v>0.25</v>
      </c>
      <c r="AF1054" s="11">
        <v>0.25</v>
      </c>
      <c r="AG1054" s="11">
        <v>0.26</v>
      </c>
      <c r="AH1054" s="11">
        <v>0.28999999999999998</v>
      </c>
      <c r="AI1054" s="11">
        <v>0.28000000000000003</v>
      </c>
      <c r="AJ1054" s="11">
        <v>0.32</v>
      </c>
      <c r="AK1054" s="11">
        <v>0.26</v>
      </c>
      <c r="AL1054" s="11">
        <v>0.27</v>
      </c>
      <c r="AM1054" s="11">
        <v>0.28000000000000003</v>
      </c>
      <c r="AN1054" s="11">
        <v>0.22</v>
      </c>
      <c r="AO1054" s="11">
        <v>0.28999999999999998</v>
      </c>
      <c r="AP1054" s="11">
        <v>0.16</v>
      </c>
      <c r="AQ1054" s="11">
        <v>0.28999999999999998</v>
      </c>
      <c r="AR1054" s="11">
        <v>0.27</v>
      </c>
      <c r="AS1054" s="11">
        <v>0.27</v>
      </c>
      <c r="AT1054" s="11">
        <v>0.28000000000000003</v>
      </c>
      <c r="AU1054" s="11">
        <v>0.18</v>
      </c>
      <c r="AV1054" s="11">
        <v>0.33</v>
      </c>
      <c r="AW1054" s="11">
        <v>0.28000000000000003</v>
      </c>
      <c r="AX1054" s="11">
        <v>0.28999999999999998</v>
      </c>
      <c r="AY1054" s="11">
        <v>0.26</v>
      </c>
    </row>
    <row r="1055" spans="1:51">
      <c r="A1055" s="3"/>
      <c r="B1055" t="s">
        <v>270</v>
      </c>
      <c r="C1055" s="4">
        <v>2032</v>
      </c>
      <c r="D1055" s="4">
        <v>1201</v>
      </c>
      <c r="E1055" s="4">
        <v>403</v>
      </c>
      <c r="F1055" s="4">
        <v>357</v>
      </c>
      <c r="G1055" s="4">
        <v>72</v>
      </c>
      <c r="H1055" s="4">
        <v>814</v>
      </c>
      <c r="I1055" s="4">
        <v>934</v>
      </c>
      <c r="J1055" s="4">
        <v>677</v>
      </c>
      <c r="K1055" s="4">
        <v>1035</v>
      </c>
      <c r="L1055" s="4">
        <v>173</v>
      </c>
      <c r="M1055" s="4">
        <v>48</v>
      </c>
      <c r="N1055" s="4">
        <v>98</v>
      </c>
      <c r="O1055" s="4">
        <v>423</v>
      </c>
      <c r="P1055" s="4">
        <v>1325</v>
      </c>
      <c r="Q1055" s="4">
        <v>657</v>
      </c>
      <c r="R1055" s="4">
        <v>1145</v>
      </c>
      <c r="S1055" s="4">
        <v>853</v>
      </c>
      <c r="T1055" s="4">
        <v>872</v>
      </c>
      <c r="U1055" s="4">
        <v>395</v>
      </c>
      <c r="V1055" s="4">
        <v>280</v>
      </c>
      <c r="W1055" s="4">
        <v>635</v>
      </c>
      <c r="X1055" s="4">
        <v>717</v>
      </c>
      <c r="Y1055" s="4">
        <v>447</v>
      </c>
      <c r="Z1055" s="4">
        <v>383</v>
      </c>
      <c r="AA1055" s="4">
        <v>216</v>
      </c>
      <c r="AB1055" s="4">
        <v>428</v>
      </c>
      <c r="AC1055" s="4">
        <v>1475</v>
      </c>
      <c r="AD1055" s="4">
        <v>103</v>
      </c>
      <c r="AE1055" s="4">
        <v>201</v>
      </c>
      <c r="AF1055" s="4">
        <v>57</v>
      </c>
      <c r="AG1055" s="4">
        <v>720</v>
      </c>
      <c r="AH1055" s="4">
        <v>845</v>
      </c>
      <c r="AI1055" s="4">
        <v>405</v>
      </c>
      <c r="AJ1055" s="4">
        <v>628</v>
      </c>
      <c r="AK1055" s="4">
        <v>1334</v>
      </c>
      <c r="AL1055" s="4">
        <v>542</v>
      </c>
      <c r="AM1055" s="4">
        <v>146</v>
      </c>
      <c r="AN1055" s="4">
        <v>13</v>
      </c>
      <c r="AO1055" s="4">
        <v>1149</v>
      </c>
      <c r="AP1055" s="4">
        <v>34</v>
      </c>
      <c r="AQ1055" s="4">
        <v>1008</v>
      </c>
      <c r="AR1055" s="4">
        <v>877</v>
      </c>
      <c r="AS1055" s="4">
        <v>124</v>
      </c>
      <c r="AT1055" s="4">
        <v>1801</v>
      </c>
      <c r="AU1055" s="4">
        <v>619</v>
      </c>
      <c r="AV1055" s="4">
        <v>1129</v>
      </c>
      <c r="AW1055" s="4">
        <v>919</v>
      </c>
      <c r="AX1055" s="4">
        <v>327</v>
      </c>
      <c r="AY1055" s="4">
        <v>497</v>
      </c>
    </row>
    <row r="1056" spans="1:51">
      <c r="A1056" s="3"/>
      <c r="C1056" s="11">
        <v>0.55000000000000004</v>
      </c>
      <c r="D1056" s="11">
        <v>0.54</v>
      </c>
      <c r="E1056" s="11">
        <v>0.51</v>
      </c>
      <c r="F1056" s="11">
        <v>0.62</v>
      </c>
      <c r="G1056" s="11">
        <v>0.49</v>
      </c>
      <c r="H1056" s="11">
        <v>0.53</v>
      </c>
      <c r="I1056" s="11">
        <v>0.54</v>
      </c>
      <c r="J1056" s="11">
        <v>0.52</v>
      </c>
      <c r="K1056" s="11">
        <v>0.54</v>
      </c>
      <c r="L1056" s="11">
        <v>0.54</v>
      </c>
      <c r="M1056" s="11">
        <v>0.57999999999999996</v>
      </c>
      <c r="N1056" s="11">
        <v>0.56000000000000005</v>
      </c>
      <c r="O1056" s="11">
        <v>0.55000000000000004</v>
      </c>
      <c r="P1056" s="11">
        <v>0.53</v>
      </c>
      <c r="Q1056" s="11">
        <v>0.55000000000000004</v>
      </c>
      <c r="R1056" s="11">
        <v>0.52</v>
      </c>
      <c r="S1056" s="11">
        <v>0.53</v>
      </c>
      <c r="T1056" s="11">
        <v>0.54</v>
      </c>
      <c r="U1056" s="11">
        <v>0.57999999999999996</v>
      </c>
      <c r="V1056" s="11">
        <v>0.59</v>
      </c>
      <c r="W1056" s="11">
        <v>0.54</v>
      </c>
      <c r="X1056" s="11">
        <v>0.52</v>
      </c>
      <c r="Y1056" s="11">
        <v>0.55000000000000004</v>
      </c>
      <c r="Z1056" s="11">
        <v>0.54</v>
      </c>
      <c r="AA1056" s="11">
        <v>0.54</v>
      </c>
      <c r="AB1056" s="11">
        <v>0.54</v>
      </c>
      <c r="AC1056" s="11">
        <v>0.54</v>
      </c>
      <c r="AD1056" s="11">
        <v>0.56000000000000005</v>
      </c>
      <c r="AE1056" s="11">
        <v>0.56999999999999995</v>
      </c>
      <c r="AF1056" s="11">
        <v>0.52</v>
      </c>
      <c r="AG1056" s="11">
        <v>0.59</v>
      </c>
      <c r="AH1056" s="11">
        <v>0.53</v>
      </c>
      <c r="AI1056" s="11">
        <v>0.52</v>
      </c>
      <c r="AJ1056" s="11">
        <v>0.52</v>
      </c>
      <c r="AK1056" s="11">
        <v>0.56999999999999995</v>
      </c>
      <c r="AL1056" s="11">
        <v>0.55000000000000004</v>
      </c>
      <c r="AM1056" s="11">
        <v>0.62</v>
      </c>
      <c r="AN1056" s="11">
        <v>0.54</v>
      </c>
      <c r="AO1056" s="11">
        <v>0.54</v>
      </c>
      <c r="AP1056" s="11">
        <v>0.62</v>
      </c>
      <c r="AQ1056" s="11">
        <v>0.54</v>
      </c>
      <c r="AR1056" s="11">
        <v>0.56999999999999995</v>
      </c>
      <c r="AS1056" s="11">
        <v>0.55000000000000004</v>
      </c>
      <c r="AT1056" s="11">
        <v>0.55000000000000004</v>
      </c>
      <c r="AU1056" s="11">
        <v>0.54</v>
      </c>
      <c r="AV1056" s="11">
        <v>0.53</v>
      </c>
      <c r="AW1056" s="11">
        <v>0.54</v>
      </c>
      <c r="AX1056" s="11">
        <v>0.57999999999999996</v>
      </c>
      <c r="AY1056" s="11">
        <v>0.54</v>
      </c>
    </row>
    <row r="1057" spans="1:51">
      <c r="A1057" s="3"/>
      <c r="B1057" t="s">
        <v>271</v>
      </c>
      <c r="C1057" s="4">
        <v>989</v>
      </c>
      <c r="D1057" s="4">
        <v>680</v>
      </c>
      <c r="E1057" s="4">
        <v>175</v>
      </c>
      <c r="F1057" s="4">
        <v>110</v>
      </c>
      <c r="G1057" s="4">
        <v>25</v>
      </c>
      <c r="H1057" s="4">
        <v>365</v>
      </c>
      <c r="I1057" s="4">
        <v>538</v>
      </c>
      <c r="J1057" s="4">
        <v>361</v>
      </c>
      <c r="K1057" s="4">
        <v>530</v>
      </c>
      <c r="L1057" s="4">
        <v>105</v>
      </c>
      <c r="M1057" s="4">
        <v>26</v>
      </c>
      <c r="N1057" s="4">
        <v>52</v>
      </c>
      <c r="O1057" s="4">
        <v>240</v>
      </c>
      <c r="P1057" s="4">
        <v>663</v>
      </c>
      <c r="Q1057" s="4">
        <v>361</v>
      </c>
      <c r="R1057" s="4">
        <v>563</v>
      </c>
      <c r="S1057" s="4">
        <v>466</v>
      </c>
      <c r="T1057" s="4">
        <v>422</v>
      </c>
      <c r="U1057" s="4">
        <v>126</v>
      </c>
      <c r="V1057" s="4">
        <v>119</v>
      </c>
      <c r="W1057" s="4">
        <v>330</v>
      </c>
      <c r="X1057" s="4">
        <v>413</v>
      </c>
      <c r="Y1057" s="4">
        <v>214</v>
      </c>
      <c r="Z1057" s="4">
        <v>160</v>
      </c>
      <c r="AA1057" s="4">
        <v>95</v>
      </c>
      <c r="AB1057" s="4">
        <v>227</v>
      </c>
      <c r="AC1057" s="4">
        <v>696</v>
      </c>
      <c r="AD1057" s="4">
        <v>53</v>
      </c>
      <c r="AE1057" s="4">
        <v>114</v>
      </c>
      <c r="AF1057" s="4">
        <v>32</v>
      </c>
      <c r="AG1057" s="4">
        <v>280</v>
      </c>
      <c r="AH1057" s="4">
        <v>455</v>
      </c>
      <c r="AI1057" s="4">
        <v>214</v>
      </c>
      <c r="AJ1057" s="4">
        <v>273</v>
      </c>
      <c r="AK1057" s="4">
        <v>660</v>
      </c>
      <c r="AL1057" s="4">
        <v>225</v>
      </c>
      <c r="AM1057" s="4">
        <v>49</v>
      </c>
      <c r="AN1057" s="4">
        <v>5</v>
      </c>
      <c r="AO1057" s="4">
        <v>596</v>
      </c>
      <c r="AP1057" s="4">
        <v>13</v>
      </c>
      <c r="AQ1057" s="4">
        <v>523</v>
      </c>
      <c r="AR1057" s="4">
        <v>365</v>
      </c>
      <c r="AS1057" s="4">
        <v>71</v>
      </c>
      <c r="AT1057" s="4">
        <v>845</v>
      </c>
      <c r="AU1057" s="4">
        <v>409</v>
      </c>
      <c r="AV1057" s="4">
        <v>494</v>
      </c>
      <c r="AW1057" s="4">
        <v>458</v>
      </c>
      <c r="AX1057" s="4">
        <v>135</v>
      </c>
      <c r="AY1057" s="4">
        <v>253</v>
      </c>
    </row>
    <row r="1058" spans="1:51">
      <c r="A1058" s="3"/>
      <c r="C1058" s="11">
        <v>0.27</v>
      </c>
      <c r="D1058" s="11">
        <v>0.31</v>
      </c>
      <c r="E1058" s="11">
        <v>0.22</v>
      </c>
      <c r="F1058" s="11">
        <v>0.19</v>
      </c>
      <c r="G1058" s="11">
        <v>0.17</v>
      </c>
      <c r="H1058" s="11">
        <v>0.24</v>
      </c>
      <c r="I1058" s="11">
        <v>0.31</v>
      </c>
      <c r="J1058" s="11">
        <v>0.28000000000000003</v>
      </c>
      <c r="K1058" s="11">
        <v>0.28000000000000003</v>
      </c>
      <c r="L1058" s="11">
        <v>0.33</v>
      </c>
      <c r="M1058" s="11">
        <v>0.31</v>
      </c>
      <c r="N1058" s="11">
        <v>0.3</v>
      </c>
      <c r="O1058" s="11">
        <v>0.31</v>
      </c>
      <c r="P1058" s="11">
        <v>0.26</v>
      </c>
      <c r="Q1058" s="11">
        <v>0.3</v>
      </c>
      <c r="R1058" s="11">
        <v>0.26</v>
      </c>
      <c r="S1058" s="11">
        <v>0.28999999999999998</v>
      </c>
      <c r="T1058" s="11">
        <v>0.26</v>
      </c>
      <c r="U1058" s="11">
        <v>0.19</v>
      </c>
      <c r="V1058" s="11">
        <v>0.25</v>
      </c>
      <c r="W1058" s="11">
        <v>0.28000000000000003</v>
      </c>
      <c r="X1058" s="11">
        <v>0.3</v>
      </c>
      <c r="Y1058" s="11">
        <v>0.26</v>
      </c>
      <c r="Z1058" s="11">
        <v>0.23</v>
      </c>
      <c r="AA1058" s="11">
        <v>0.24</v>
      </c>
      <c r="AB1058" s="11">
        <v>0.28999999999999998</v>
      </c>
      <c r="AC1058" s="11">
        <v>0.26</v>
      </c>
      <c r="AD1058" s="11">
        <v>0.28000000000000003</v>
      </c>
      <c r="AE1058" s="11">
        <v>0.32</v>
      </c>
      <c r="AF1058" s="11">
        <v>0.28999999999999998</v>
      </c>
      <c r="AG1058" s="11">
        <v>0.23</v>
      </c>
      <c r="AH1058" s="11">
        <v>0.28999999999999998</v>
      </c>
      <c r="AI1058" s="11">
        <v>0.28000000000000003</v>
      </c>
      <c r="AJ1058" s="11">
        <v>0.23</v>
      </c>
      <c r="AK1058" s="11">
        <v>0.28000000000000003</v>
      </c>
      <c r="AL1058" s="11">
        <v>0.23</v>
      </c>
      <c r="AM1058" s="11">
        <v>0.21</v>
      </c>
      <c r="AN1058" s="11">
        <v>0.2</v>
      </c>
      <c r="AO1058" s="11">
        <v>0.28000000000000003</v>
      </c>
      <c r="AP1058" s="11">
        <v>0.23</v>
      </c>
      <c r="AQ1058" s="11">
        <v>0.28000000000000003</v>
      </c>
      <c r="AR1058" s="11">
        <v>0.24</v>
      </c>
      <c r="AS1058" s="11">
        <v>0.32</v>
      </c>
      <c r="AT1058" s="11">
        <v>0.26</v>
      </c>
      <c r="AU1058" s="11">
        <v>0.36</v>
      </c>
      <c r="AV1058" s="11">
        <v>0.23</v>
      </c>
      <c r="AW1058" s="11">
        <v>0.27</v>
      </c>
      <c r="AX1058" s="11">
        <v>0.24</v>
      </c>
      <c r="AY1058" s="11">
        <v>0.28000000000000003</v>
      </c>
    </row>
    <row r="1059" spans="1:51">
      <c r="A1059" s="3"/>
      <c r="B1059" t="s">
        <v>272</v>
      </c>
      <c r="C1059" s="4">
        <v>304</v>
      </c>
      <c r="D1059" s="4">
        <v>220</v>
      </c>
      <c r="E1059" s="4">
        <v>46</v>
      </c>
      <c r="F1059" s="4">
        <v>31</v>
      </c>
      <c r="G1059" s="4">
        <v>7</v>
      </c>
      <c r="H1059" s="4">
        <v>114</v>
      </c>
      <c r="I1059" s="4">
        <v>169</v>
      </c>
      <c r="J1059" s="4">
        <v>115</v>
      </c>
      <c r="K1059" s="4">
        <v>170</v>
      </c>
      <c r="L1059" s="4">
        <v>30</v>
      </c>
      <c r="M1059" s="4">
        <v>6</v>
      </c>
      <c r="N1059" s="4">
        <v>20</v>
      </c>
      <c r="O1059" s="4">
        <v>86</v>
      </c>
      <c r="P1059" s="4">
        <v>197</v>
      </c>
      <c r="Q1059" s="4">
        <v>97</v>
      </c>
      <c r="R1059" s="4">
        <v>197</v>
      </c>
      <c r="S1059" s="4">
        <v>141</v>
      </c>
      <c r="T1059" s="4">
        <v>140</v>
      </c>
      <c r="U1059" s="4">
        <v>35</v>
      </c>
      <c r="V1059" s="4">
        <v>28</v>
      </c>
      <c r="W1059" s="4">
        <v>112</v>
      </c>
      <c r="X1059" s="4">
        <v>126</v>
      </c>
      <c r="Y1059" s="4">
        <v>56</v>
      </c>
      <c r="Z1059" s="4">
        <v>59</v>
      </c>
      <c r="AA1059" s="4">
        <v>40</v>
      </c>
      <c r="AB1059" s="4">
        <v>57</v>
      </c>
      <c r="AC1059" s="4">
        <v>212</v>
      </c>
      <c r="AD1059" s="4">
        <v>12</v>
      </c>
      <c r="AE1059" s="4">
        <v>25</v>
      </c>
      <c r="AF1059" s="4">
        <v>9</v>
      </c>
      <c r="AG1059" s="4">
        <v>81</v>
      </c>
      <c r="AH1059" s="4">
        <v>142</v>
      </c>
      <c r="AI1059" s="4">
        <v>63</v>
      </c>
      <c r="AJ1059" s="4">
        <v>95</v>
      </c>
      <c r="AK1059" s="4">
        <v>185</v>
      </c>
      <c r="AL1059" s="4">
        <v>86</v>
      </c>
      <c r="AM1059" s="4">
        <v>14</v>
      </c>
      <c r="AN1059" s="4">
        <v>2</v>
      </c>
      <c r="AO1059" s="4">
        <v>148</v>
      </c>
      <c r="AP1059" s="4">
        <v>8</v>
      </c>
      <c r="AQ1059" s="4">
        <v>129</v>
      </c>
      <c r="AR1059" s="4">
        <v>129</v>
      </c>
      <c r="AS1059" s="4">
        <v>25</v>
      </c>
      <c r="AT1059" s="4">
        <v>242</v>
      </c>
      <c r="AU1059" s="4">
        <v>151</v>
      </c>
      <c r="AV1059" s="4">
        <v>132</v>
      </c>
      <c r="AW1059" s="4">
        <v>117</v>
      </c>
      <c r="AX1059" s="4">
        <v>42</v>
      </c>
      <c r="AY1059" s="4">
        <v>87</v>
      </c>
    </row>
    <row r="1060" spans="1:51">
      <c r="A1060" s="3"/>
      <c r="C1060" s="11">
        <v>0.08</v>
      </c>
      <c r="D1060" s="11">
        <v>0.1</v>
      </c>
      <c r="E1060" s="11">
        <v>0.06</v>
      </c>
      <c r="F1060" s="11">
        <v>0.05</v>
      </c>
      <c r="G1060" s="11">
        <v>0.05</v>
      </c>
      <c r="H1060" s="11">
        <v>7.0000000000000007E-2</v>
      </c>
      <c r="I1060" s="11">
        <v>0.1</v>
      </c>
      <c r="J1060" s="11">
        <v>0.09</v>
      </c>
      <c r="K1060" s="11">
        <v>0.09</v>
      </c>
      <c r="L1060" s="11">
        <v>0.09</v>
      </c>
      <c r="M1060" s="11">
        <v>7.0000000000000007E-2</v>
      </c>
      <c r="N1060" s="11">
        <v>0.11</v>
      </c>
      <c r="O1060" s="11">
        <v>0.11</v>
      </c>
      <c r="P1060" s="11">
        <v>0.08</v>
      </c>
      <c r="Q1060" s="11">
        <v>0.08</v>
      </c>
      <c r="R1060" s="11">
        <v>0.09</v>
      </c>
      <c r="S1060" s="11">
        <v>0.09</v>
      </c>
      <c r="T1060" s="11">
        <v>0.09</v>
      </c>
      <c r="U1060" s="11">
        <v>0.05</v>
      </c>
      <c r="V1060" s="11">
        <v>0.06</v>
      </c>
      <c r="W1060" s="11">
        <v>0.1</v>
      </c>
      <c r="X1060" s="11">
        <v>0.09</v>
      </c>
      <c r="Y1060" s="11">
        <v>7.0000000000000007E-2</v>
      </c>
      <c r="Z1060" s="11">
        <v>0.08</v>
      </c>
      <c r="AA1060" s="11">
        <v>0.1</v>
      </c>
      <c r="AB1060" s="11">
        <v>7.0000000000000007E-2</v>
      </c>
      <c r="AC1060" s="11">
        <v>0.08</v>
      </c>
      <c r="AD1060" s="11">
        <v>7.0000000000000007E-2</v>
      </c>
      <c r="AE1060" s="11">
        <v>7.0000000000000007E-2</v>
      </c>
      <c r="AF1060" s="11">
        <v>0.09</v>
      </c>
      <c r="AG1060" s="11">
        <v>7.0000000000000007E-2</v>
      </c>
      <c r="AH1060" s="11">
        <v>0.09</v>
      </c>
      <c r="AI1060" s="11">
        <v>0.08</v>
      </c>
      <c r="AJ1060" s="11">
        <v>0.08</v>
      </c>
      <c r="AK1060" s="11">
        <v>0.08</v>
      </c>
      <c r="AL1060" s="11">
        <v>0.09</v>
      </c>
      <c r="AM1060" s="11">
        <v>0.06</v>
      </c>
      <c r="AN1060" s="11">
        <v>0.08</v>
      </c>
      <c r="AO1060" s="11">
        <v>7.0000000000000007E-2</v>
      </c>
      <c r="AP1060" s="11">
        <v>0.14000000000000001</v>
      </c>
      <c r="AQ1060" s="11">
        <v>7.0000000000000007E-2</v>
      </c>
      <c r="AR1060" s="11">
        <v>0.08</v>
      </c>
      <c r="AS1060" s="11">
        <v>0.11</v>
      </c>
      <c r="AT1060" s="11">
        <v>7.0000000000000007E-2</v>
      </c>
      <c r="AU1060" s="11">
        <v>0.13</v>
      </c>
      <c r="AV1060" s="11">
        <v>0.06</v>
      </c>
      <c r="AW1060" s="11">
        <v>7.0000000000000007E-2</v>
      </c>
      <c r="AX1060" s="11">
        <v>0.08</v>
      </c>
      <c r="AY1060" s="11">
        <v>0.1</v>
      </c>
    </row>
    <row r="1061" spans="1:51">
      <c r="A1061" s="3"/>
      <c r="B1061" t="s">
        <v>131</v>
      </c>
      <c r="C1061" s="4">
        <v>453</v>
      </c>
      <c r="D1061" s="4">
        <v>255</v>
      </c>
      <c r="E1061" s="4">
        <v>96</v>
      </c>
      <c r="F1061" s="4">
        <v>84</v>
      </c>
      <c r="G1061" s="4">
        <v>18</v>
      </c>
      <c r="H1061" s="4">
        <v>191</v>
      </c>
      <c r="I1061" s="4">
        <v>195</v>
      </c>
      <c r="J1061" s="4">
        <v>150</v>
      </c>
      <c r="K1061" s="4">
        <v>232</v>
      </c>
      <c r="L1061" s="4">
        <v>35</v>
      </c>
      <c r="M1061" s="4">
        <v>9</v>
      </c>
      <c r="N1061" s="4">
        <v>7</v>
      </c>
      <c r="O1061" s="4">
        <v>94</v>
      </c>
      <c r="P1061" s="4">
        <v>292</v>
      </c>
      <c r="Q1061" s="4">
        <v>123</v>
      </c>
      <c r="R1061" s="4">
        <v>275</v>
      </c>
      <c r="S1061" s="4">
        <v>172</v>
      </c>
      <c r="T1061" s="4">
        <v>197</v>
      </c>
      <c r="U1061" s="4">
        <v>91</v>
      </c>
      <c r="V1061" s="4">
        <v>77</v>
      </c>
      <c r="W1061" s="4">
        <v>156</v>
      </c>
      <c r="X1061" s="4">
        <v>130</v>
      </c>
      <c r="Y1061" s="4">
        <v>94</v>
      </c>
      <c r="Z1061" s="4">
        <v>98</v>
      </c>
      <c r="AA1061" s="4">
        <v>58</v>
      </c>
      <c r="AB1061" s="4">
        <v>95</v>
      </c>
      <c r="AC1061" s="4">
        <v>345</v>
      </c>
      <c r="AD1061" s="4">
        <v>15</v>
      </c>
      <c r="AE1061" s="4">
        <v>31</v>
      </c>
      <c r="AF1061" s="4">
        <v>13</v>
      </c>
      <c r="AG1061" s="4">
        <v>187</v>
      </c>
      <c r="AH1061" s="4">
        <v>178</v>
      </c>
      <c r="AI1061" s="4">
        <v>72</v>
      </c>
      <c r="AJ1061" s="4">
        <v>136</v>
      </c>
      <c r="AK1061" s="4">
        <v>287</v>
      </c>
      <c r="AL1061" s="4">
        <v>153</v>
      </c>
      <c r="AM1061" s="4">
        <v>30</v>
      </c>
      <c r="AN1061" s="4">
        <v>4</v>
      </c>
      <c r="AO1061" s="4">
        <v>212</v>
      </c>
      <c r="AP1061" s="4">
        <v>5</v>
      </c>
      <c r="AQ1061" s="4">
        <v>193</v>
      </c>
      <c r="AR1061" s="4">
        <v>211</v>
      </c>
      <c r="AS1061" s="4">
        <v>22</v>
      </c>
      <c r="AT1061" s="4">
        <v>389</v>
      </c>
      <c r="AU1061" s="4">
        <v>143</v>
      </c>
      <c r="AV1061" s="4">
        <v>242</v>
      </c>
      <c r="AW1061" s="4">
        <v>196</v>
      </c>
      <c r="AX1061" s="4">
        <v>65</v>
      </c>
      <c r="AY1061" s="4">
        <v>108</v>
      </c>
    </row>
    <row r="1062" spans="1:51">
      <c r="A1062" s="3"/>
      <c r="C1062" s="11">
        <v>0.12</v>
      </c>
      <c r="D1062" s="11">
        <v>0.12</v>
      </c>
      <c r="E1062" s="11">
        <v>0.12</v>
      </c>
      <c r="F1062" s="11">
        <v>0.15</v>
      </c>
      <c r="G1062" s="11">
        <v>0.12</v>
      </c>
      <c r="H1062" s="11">
        <v>0.12</v>
      </c>
      <c r="I1062" s="11">
        <v>0.11</v>
      </c>
      <c r="J1062" s="11">
        <v>0.12</v>
      </c>
      <c r="K1062" s="11">
        <v>0.12</v>
      </c>
      <c r="L1062" s="11">
        <v>0.11</v>
      </c>
      <c r="M1062" s="11">
        <v>0.11</v>
      </c>
      <c r="N1062" s="11">
        <v>0.04</v>
      </c>
      <c r="O1062" s="11">
        <v>0.12</v>
      </c>
      <c r="P1062" s="11">
        <v>0.12</v>
      </c>
      <c r="Q1062" s="11">
        <v>0.1</v>
      </c>
      <c r="R1062" s="11">
        <v>0.13</v>
      </c>
      <c r="S1062" s="11">
        <v>0.11</v>
      </c>
      <c r="T1062" s="11">
        <v>0.12</v>
      </c>
      <c r="U1062" s="11">
        <v>0.14000000000000001</v>
      </c>
      <c r="V1062" s="11">
        <v>0.16</v>
      </c>
      <c r="W1062" s="11">
        <v>0.13</v>
      </c>
      <c r="X1062" s="11">
        <v>0.09</v>
      </c>
      <c r="Y1062" s="11">
        <v>0.12</v>
      </c>
      <c r="Z1062" s="11">
        <v>0.14000000000000001</v>
      </c>
      <c r="AA1062" s="11">
        <v>0.14000000000000001</v>
      </c>
      <c r="AB1062" s="11">
        <v>0.12</v>
      </c>
      <c r="AC1062" s="11">
        <v>0.13</v>
      </c>
      <c r="AD1062" s="11">
        <v>0.08</v>
      </c>
      <c r="AE1062" s="11">
        <v>0.09</v>
      </c>
      <c r="AF1062" s="11">
        <v>0.12</v>
      </c>
      <c r="AG1062" s="11">
        <v>0.15</v>
      </c>
      <c r="AH1062" s="11">
        <v>0.11</v>
      </c>
      <c r="AI1062" s="11">
        <v>0.09</v>
      </c>
      <c r="AJ1062" s="11">
        <v>0.11</v>
      </c>
      <c r="AK1062" s="11">
        <v>0.12</v>
      </c>
      <c r="AL1062" s="11">
        <v>0.16</v>
      </c>
      <c r="AM1062" s="11">
        <v>0.13</v>
      </c>
      <c r="AN1062" s="11">
        <v>0.16</v>
      </c>
      <c r="AO1062" s="11">
        <v>0.1</v>
      </c>
      <c r="AP1062" s="11">
        <v>0.09</v>
      </c>
      <c r="AQ1062" s="11">
        <v>0.1</v>
      </c>
      <c r="AR1062" s="11">
        <v>0.14000000000000001</v>
      </c>
      <c r="AS1062" s="11">
        <v>0.1</v>
      </c>
      <c r="AT1062" s="11">
        <v>0.12</v>
      </c>
      <c r="AU1062" s="11">
        <v>0.13</v>
      </c>
      <c r="AV1062" s="11">
        <v>0.11</v>
      </c>
      <c r="AW1062" s="11">
        <v>0.12</v>
      </c>
      <c r="AX1062" s="11">
        <v>0.12</v>
      </c>
      <c r="AY1062" s="11">
        <v>0.12</v>
      </c>
    </row>
    <row r="1063" spans="1:51">
      <c r="A1063" s="3"/>
      <c r="B1063" t="s">
        <v>273</v>
      </c>
      <c r="C1063" s="4">
        <v>2790</v>
      </c>
      <c r="D1063" s="4">
        <v>1582</v>
      </c>
      <c r="E1063" s="4">
        <v>618</v>
      </c>
      <c r="F1063" s="4">
        <v>470</v>
      </c>
      <c r="G1063" s="4">
        <v>121</v>
      </c>
      <c r="H1063" s="4">
        <v>1173</v>
      </c>
      <c r="I1063" s="4">
        <v>1247</v>
      </c>
      <c r="J1063" s="4">
        <v>946</v>
      </c>
      <c r="K1063" s="4">
        <v>1409</v>
      </c>
      <c r="L1063" s="4">
        <v>233</v>
      </c>
      <c r="M1063" s="4">
        <v>67</v>
      </c>
      <c r="N1063" s="4">
        <v>137</v>
      </c>
      <c r="O1063" s="4">
        <v>550</v>
      </c>
      <c r="P1063" s="4">
        <v>1870</v>
      </c>
      <c r="Q1063" s="4">
        <v>883</v>
      </c>
      <c r="R1063" s="4">
        <v>1616</v>
      </c>
      <c r="S1063" s="4">
        <v>1188</v>
      </c>
      <c r="T1063" s="4">
        <v>1200</v>
      </c>
      <c r="U1063" s="4">
        <v>555</v>
      </c>
      <c r="V1063" s="4">
        <v>358</v>
      </c>
      <c r="W1063" s="4">
        <v>862</v>
      </c>
      <c r="X1063" s="4">
        <v>1008</v>
      </c>
      <c r="Y1063" s="4">
        <v>617</v>
      </c>
      <c r="Z1063" s="4">
        <v>530</v>
      </c>
      <c r="AA1063" s="4">
        <v>290</v>
      </c>
      <c r="AB1063" s="4">
        <v>601</v>
      </c>
      <c r="AC1063" s="4">
        <v>2039</v>
      </c>
      <c r="AD1063" s="4">
        <v>142</v>
      </c>
      <c r="AE1063" s="4">
        <v>268</v>
      </c>
      <c r="AF1063" s="4">
        <v>78</v>
      </c>
      <c r="AG1063" s="4">
        <v>939</v>
      </c>
      <c r="AH1063" s="4">
        <v>1194</v>
      </c>
      <c r="AI1063" s="4">
        <v>572</v>
      </c>
      <c r="AJ1063" s="4">
        <v>939</v>
      </c>
      <c r="AK1063" s="4">
        <v>1747</v>
      </c>
      <c r="AL1063" s="4">
        <v>729</v>
      </c>
      <c r="AM1063" s="4">
        <v>193</v>
      </c>
      <c r="AN1063" s="4">
        <v>17</v>
      </c>
      <c r="AO1063" s="4">
        <v>1606</v>
      </c>
      <c r="AP1063" s="4">
        <v>41</v>
      </c>
      <c r="AQ1063" s="4">
        <v>1407</v>
      </c>
      <c r="AR1063" s="4">
        <v>1178</v>
      </c>
      <c r="AS1063" s="4">
        <v>164</v>
      </c>
      <c r="AT1063" s="4">
        <v>2483</v>
      </c>
      <c r="AU1063" s="4">
        <v>763</v>
      </c>
      <c r="AV1063" s="4">
        <v>1657</v>
      </c>
      <c r="AW1063" s="4">
        <v>1268</v>
      </c>
      <c r="AX1063" s="4">
        <v>446</v>
      </c>
      <c r="AY1063" s="4">
        <v>667</v>
      </c>
    </row>
    <row r="1064" spans="1:51">
      <c r="A1064" s="3"/>
      <c r="C1064" s="11">
        <v>0.75</v>
      </c>
      <c r="D1064" s="11">
        <v>0.72</v>
      </c>
      <c r="E1064" s="11">
        <v>0.78</v>
      </c>
      <c r="F1064" s="11">
        <v>0.82</v>
      </c>
      <c r="G1064" s="11">
        <v>0.82</v>
      </c>
      <c r="H1064" s="11">
        <v>0.76</v>
      </c>
      <c r="I1064" s="11">
        <v>0.72</v>
      </c>
      <c r="J1064" s="11">
        <v>0.73</v>
      </c>
      <c r="K1064" s="11">
        <v>0.74</v>
      </c>
      <c r="L1064" s="11">
        <v>0.73</v>
      </c>
      <c r="M1064" s="11">
        <v>0.8</v>
      </c>
      <c r="N1064" s="11">
        <v>0.78</v>
      </c>
      <c r="O1064" s="11">
        <v>0.72</v>
      </c>
      <c r="P1064" s="11">
        <v>0.74</v>
      </c>
      <c r="Q1064" s="11">
        <v>0.74</v>
      </c>
      <c r="R1064" s="11">
        <v>0.74</v>
      </c>
      <c r="S1064" s="11">
        <v>0.73</v>
      </c>
      <c r="T1064" s="11">
        <v>0.75</v>
      </c>
      <c r="U1064" s="11">
        <v>0.82</v>
      </c>
      <c r="V1064" s="11">
        <v>0.76</v>
      </c>
      <c r="W1064" s="11">
        <v>0.74</v>
      </c>
      <c r="X1064" s="11">
        <v>0.73</v>
      </c>
      <c r="Y1064" s="11">
        <v>0.76</v>
      </c>
      <c r="Z1064" s="11">
        <v>0.75</v>
      </c>
      <c r="AA1064" s="11">
        <v>0.72</v>
      </c>
      <c r="AB1064" s="11">
        <v>0.76</v>
      </c>
      <c r="AC1064" s="11">
        <v>0.75</v>
      </c>
      <c r="AD1064" s="11">
        <v>0.77</v>
      </c>
      <c r="AE1064" s="11">
        <v>0.76</v>
      </c>
      <c r="AF1064" s="11">
        <v>0.71</v>
      </c>
      <c r="AG1064" s="11">
        <v>0.77</v>
      </c>
      <c r="AH1064" s="11">
        <v>0.75</v>
      </c>
      <c r="AI1064" s="11">
        <v>0.74</v>
      </c>
      <c r="AJ1064" s="11">
        <v>0.77</v>
      </c>
      <c r="AK1064" s="11">
        <v>0.75</v>
      </c>
      <c r="AL1064" s="11">
        <v>0.74</v>
      </c>
      <c r="AM1064" s="11">
        <v>0.83</v>
      </c>
      <c r="AN1064" s="11">
        <v>0.68</v>
      </c>
      <c r="AO1064" s="11">
        <v>0.76</v>
      </c>
      <c r="AP1064" s="11">
        <v>0.74</v>
      </c>
      <c r="AQ1064" s="11">
        <v>0.75</v>
      </c>
      <c r="AR1064" s="11">
        <v>0.76</v>
      </c>
      <c r="AS1064" s="11">
        <v>0.73</v>
      </c>
      <c r="AT1064" s="11">
        <v>0.76</v>
      </c>
      <c r="AU1064" s="11">
        <v>0.66</v>
      </c>
      <c r="AV1064" s="11">
        <v>0.78</v>
      </c>
      <c r="AW1064" s="11">
        <v>0.75</v>
      </c>
      <c r="AX1064" s="11">
        <v>0.79</v>
      </c>
      <c r="AY1064" s="11">
        <v>0.73</v>
      </c>
    </row>
    <row r="1065" spans="1:51">
      <c r="A1065" s="3"/>
      <c r="B1065" t="s">
        <v>274</v>
      </c>
      <c r="C1065" s="4">
        <v>1199</v>
      </c>
      <c r="D1065" s="4">
        <v>796</v>
      </c>
      <c r="E1065" s="4">
        <v>214</v>
      </c>
      <c r="F1065" s="4">
        <v>159</v>
      </c>
      <c r="G1065" s="4">
        <v>30</v>
      </c>
      <c r="H1065" s="4">
        <v>469</v>
      </c>
      <c r="I1065" s="4">
        <v>612</v>
      </c>
      <c r="J1065" s="4">
        <v>432</v>
      </c>
      <c r="K1065" s="4">
        <v>641</v>
      </c>
      <c r="L1065" s="4">
        <v>113</v>
      </c>
      <c r="M1065" s="4">
        <v>29</v>
      </c>
      <c r="N1065" s="4">
        <v>51</v>
      </c>
      <c r="O1065" s="4">
        <v>289</v>
      </c>
      <c r="P1065" s="4">
        <v>792</v>
      </c>
      <c r="Q1065" s="4">
        <v>399</v>
      </c>
      <c r="R1065" s="4">
        <v>718</v>
      </c>
      <c r="S1065" s="4">
        <v>535</v>
      </c>
      <c r="T1065" s="4">
        <v>526</v>
      </c>
      <c r="U1065" s="4">
        <v>162</v>
      </c>
      <c r="V1065" s="4">
        <v>161</v>
      </c>
      <c r="W1065" s="4">
        <v>403</v>
      </c>
      <c r="X1065" s="4">
        <v>470</v>
      </c>
      <c r="Y1065" s="4">
        <v>246</v>
      </c>
      <c r="Z1065" s="4">
        <v>225</v>
      </c>
      <c r="AA1065" s="4">
        <v>130</v>
      </c>
      <c r="AB1065" s="4">
        <v>257</v>
      </c>
      <c r="AC1065" s="4">
        <v>858</v>
      </c>
      <c r="AD1065" s="4">
        <v>60</v>
      </c>
      <c r="AE1065" s="4">
        <v>122</v>
      </c>
      <c r="AF1065" s="4">
        <v>39</v>
      </c>
      <c r="AG1065" s="4">
        <v>370</v>
      </c>
      <c r="AH1065" s="4">
        <v>546</v>
      </c>
      <c r="AI1065" s="4">
        <v>237</v>
      </c>
      <c r="AJ1065" s="4">
        <v>337</v>
      </c>
      <c r="AK1065" s="4">
        <v>794</v>
      </c>
      <c r="AL1065" s="4">
        <v>317</v>
      </c>
      <c r="AM1065" s="4">
        <v>68</v>
      </c>
      <c r="AN1065" s="4">
        <v>7</v>
      </c>
      <c r="AO1065" s="4">
        <v>660</v>
      </c>
      <c r="AP1065" s="4">
        <v>17</v>
      </c>
      <c r="AQ1065" s="4">
        <v>577</v>
      </c>
      <c r="AR1065" s="4">
        <v>492</v>
      </c>
      <c r="AS1065" s="4">
        <v>82</v>
      </c>
      <c r="AT1065" s="4">
        <v>1018</v>
      </c>
      <c r="AU1065" s="4">
        <v>487</v>
      </c>
      <c r="AV1065" s="4">
        <v>594</v>
      </c>
      <c r="AW1065" s="4">
        <v>519</v>
      </c>
      <c r="AX1065" s="4">
        <v>171</v>
      </c>
      <c r="AY1065" s="4">
        <v>316</v>
      </c>
    </row>
    <row r="1066" spans="1:51">
      <c r="A1066" s="3"/>
      <c r="C1066" s="11">
        <v>0.32</v>
      </c>
      <c r="D1066" s="11">
        <v>0.36</v>
      </c>
      <c r="E1066" s="11">
        <v>0.27</v>
      </c>
      <c r="F1066" s="11">
        <v>0.28000000000000003</v>
      </c>
      <c r="G1066" s="11">
        <v>0.2</v>
      </c>
      <c r="H1066" s="11">
        <v>0.3</v>
      </c>
      <c r="I1066" s="11">
        <v>0.35</v>
      </c>
      <c r="J1066" s="11">
        <v>0.33</v>
      </c>
      <c r="K1066" s="11">
        <v>0.34</v>
      </c>
      <c r="L1066" s="11">
        <v>0.35</v>
      </c>
      <c r="M1066" s="11">
        <v>0.34</v>
      </c>
      <c r="N1066" s="11">
        <v>0.28999999999999998</v>
      </c>
      <c r="O1066" s="11">
        <v>0.38</v>
      </c>
      <c r="P1066" s="11">
        <v>0.32</v>
      </c>
      <c r="Q1066" s="11">
        <v>0.34</v>
      </c>
      <c r="R1066" s="11">
        <v>0.33</v>
      </c>
      <c r="S1066" s="11">
        <v>0.33</v>
      </c>
      <c r="T1066" s="11">
        <v>0.33</v>
      </c>
      <c r="U1066" s="11">
        <v>0.24</v>
      </c>
      <c r="V1066" s="11">
        <v>0.34</v>
      </c>
      <c r="W1066" s="11">
        <v>0.34</v>
      </c>
      <c r="X1066" s="11">
        <v>0.34</v>
      </c>
      <c r="Y1066" s="11">
        <v>0.3</v>
      </c>
      <c r="Z1066" s="11">
        <v>0.32</v>
      </c>
      <c r="AA1066" s="11">
        <v>0.32</v>
      </c>
      <c r="AB1066" s="11">
        <v>0.32</v>
      </c>
      <c r="AC1066" s="11">
        <v>0.32</v>
      </c>
      <c r="AD1066" s="11">
        <v>0.32</v>
      </c>
      <c r="AE1066" s="11">
        <v>0.35</v>
      </c>
      <c r="AF1066" s="11">
        <v>0.35</v>
      </c>
      <c r="AG1066" s="11">
        <v>0.3</v>
      </c>
      <c r="AH1066" s="11">
        <v>0.34</v>
      </c>
      <c r="AI1066" s="11">
        <v>0.31</v>
      </c>
      <c r="AJ1066" s="11">
        <v>0.28000000000000003</v>
      </c>
      <c r="AK1066" s="11">
        <v>0.34</v>
      </c>
      <c r="AL1066" s="11">
        <v>0.32</v>
      </c>
      <c r="AM1066" s="11">
        <v>0.28999999999999998</v>
      </c>
      <c r="AN1066" s="11">
        <v>0.28000000000000003</v>
      </c>
      <c r="AO1066" s="11">
        <v>0.31</v>
      </c>
      <c r="AP1066" s="11">
        <v>0.32</v>
      </c>
      <c r="AQ1066" s="11">
        <v>0.31</v>
      </c>
      <c r="AR1066" s="11">
        <v>0.32</v>
      </c>
      <c r="AS1066" s="11">
        <v>0.36</v>
      </c>
      <c r="AT1066" s="11">
        <v>0.31</v>
      </c>
      <c r="AU1066" s="11">
        <v>0.43</v>
      </c>
      <c r="AV1066" s="11">
        <v>0.28000000000000003</v>
      </c>
      <c r="AW1066" s="11">
        <v>0.31</v>
      </c>
      <c r="AX1066" s="11">
        <v>0.31</v>
      </c>
      <c r="AY1066" s="11">
        <v>0.35</v>
      </c>
    </row>
    <row r="1067" spans="1:51">
      <c r="A1067" s="3"/>
    </row>
    <row r="1068" spans="1:51">
      <c r="A1068" s="3"/>
    </row>
    <row r="1069" spans="1:51">
      <c r="A1069" s="2" t="s">
        <v>308</v>
      </c>
    </row>
    <row r="1070" spans="1:51">
      <c r="A1070" s="3"/>
    </row>
    <row r="1071" spans="1:51" s="10" customFormat="1" ht="29.25" customHeight="1">
      <c r="A1071" s="9"/>
      <c r="C1071" s="7" t="s">
        <v>39</v>
      </c>
      <c r="D1071" s="14" t="s">
        <v>15</v>
      </c>
      <c r="E1071" s="15"/>
      <c r="F1071" s="15"/>
      <c r="G1071" s="15"/>
      <c r="H1071" s="14" t="s">
        <v>16</v>
      </c>
      <c r="I1071" s="15"/>
      <c r="J1071" s="14" t="s">
        <v>17</v>
      </c>
      <c r="K1071" s="15"/>
      <c r="L1071" s="15"/>
      <c r="M1071" s="15"/>
      <c r="N1071" s="15"/>
      <c r="O1071" s="14" t="s">
        <v>40</v>
      </c>
      <c r="P1071" s="15"/>
      <c r="Q1071" s="14" t="s">
        <v>19</v>
      </c>
      <c r="R1071" s="15"/>
      <c r="S1071" s="14" t="s">
        <v>41</v>
      </c>
      <c r="T1071" s="15"/>
      <c r="U1071" s="14" t="s">
        <v>42</v>
      </c>
      <c r="V1071" s="15"/>
      <c r="W1071" s="15"/>
      <c r="X1071" s="15"/>
      <c r="Y1071" s="14" t="s">
        <v>22</v>
      </c>
      <c r="Z1071" s="15"/>
      <c r="AA1071" s="15"/>
      <c r="AB1071" s="15"/>
      <c r="AC1071" s="15"/>
      <c r="AD1071" s="15"/>
      <c r="AE1071" s="15"/>
      <c r="AF1071" s="15"/>
      <c r="AG1071" s="14" t="s">
        <v>23</v>
      </c>
      <c r="AH1071" s="15"/>
      <c r="AI1071" s="15"/>
      <c r="AJ1071" s="14" t="s">
        <v>24</v>
      </c>
      <c r="AK1071" s="15"/>
      <c r="AL1071" s="14" t="s">
        <v>25</v>
      </c>
      <c r="AM1071" s="15"/>
      <c r="AN1071" s="15"/>
      <c r="AO1071" s="15"/>
      <c r="AP1071" s="15"/>
      <c r="AQ1071" s="15"/>
      <c r="AR1071" s="15"/>
      <c r="AS1071" s="14" t="s">
        <v>26</v>
      </c>
      <c r="AT1071" s="15"/>
      <c r="AU1071" s="14" t="s">
        <v>43</v>
      </c>
      <c r="AV1071" s="15"/>
      <c r="AW1071" s="14" t="s">
        <v>44</v>
      </c>
      <c r="AX1071" s="15"/>
      <c r="AY1071" s="15"/>
    </row>
    <row r="1072" spans="1:51" s="7" customFormat="1" ht="32.25" customHeight="1">
      <c r="A1072" s="6"/>
      <c r="D1072" s="8" t="s">
        <v>45</v>
      </c>
      <c r="E1072" s="8" t="s">
        <v>46</v>
      </c>
      <c r="F1072" s="8" t="s">
        <v>47</v>
      </c>
      <c r="G1072" s="8" t="s">
        <v>48</v>
      </c>
      <c r="H1072" s="8" t="s">
        <v>49</v>
      </c>
      <c r="I1072" s="8" t="s">
        <v>50</v>
      </c>
      <c r="J1072" s="8" t="s">
        <v>51</v>
      </c>
      <c r="K1072" s="8" t="s">
        <v>52</v>
      </c>
      <c r="L1072" s="8" t="s">
        <v>53</v>
      </c>
      <c r="M1072" s="8" t="s">
        <v>54</v>
      </c>
      <c r="N1072" s="8" t="s">
        <v>55</v>
      </c>
      <c r="O1072" s="8" t="s">
        <v>56</v>
      </c>
      <c r="P1072" s="8" t="s">
        <v>57</v>
      </c>
      <c r="Q1072" s="8" t="s">
        <v>56</v>
      </c>
      <c r="R1072" s="8" t="s">
        <v>57</v>
      </c>
      <c r="S1072" s="8" t="s">
        <v>56</v>
      </c>
      <c r="T1072" s="8" t="s">
        <v>57</v>
      </c>
      <c r="U1072" s="8" t="s">
        <v>58</v>
      </c>
      <c r="V1072" s="8" t="s">
        <v>59</v>
      </c>
      <c r="W1072" s="8" t="s">
        <v>60</v>
      </c>
      <c r="X1072" s="8" t="s">
        <v>61</v>
      </c>
      <c r="Y1072" s="8" t="s">
        <v>62</v>
      </c>
      <c r="Z1072" s="8" t="s">
        <v>63</v>
      </c>
      <c r="AA1072" s="8" t="s">
        <v>64</v>
      </c>
      <c r="AB1072" s="8" t="s">
        <v>65</v>
      </c>
      <c r="AC1072" s="8" t="s">
        <v>66</v>
      </c>
      <c r="AD1072" s="8" t="s">
        <v>67</v>
      </c>
      <c r="AE1072" s="8" t="s">
        <v>68</v>
      </c>
      <c r="AF1072" s="8" t="s">
        <v>69</v>
      </c>
      <c r="AG1072" s="8" t="s">
        <v>70</v>
      </c>
      <c r="AH1072" s="8" t="s">
        <v>71</v>
      </c>
      <c r="AI1072" s="8" t="s">
        <v>72</v>
      </c>
      <c r="AJ1072" s="8" t="s">
        <v>73</v>
      </c>
      <c r="AK1072" s="8" t="s">
        <v>74</v>
      </c>
      <c r="AL1072" s="8" t="s">
        <v>75</v>
      </c>
      <c r="AM1072" s="8" t="s">
        <v>76</v>
      </c>
      <c r="AN1072" s="8" t="s">
        <v>77</v>
      </c>
      <c r="AO1072" s="8" t="s">
        <v>78</v>
      </c>
      <c r="AP1072" s="8" t="s">
        <v>79</v>
      </c>
      <c r="AQ1072" s="8" t="s">
        <v>80</v>
      </c>
      <c r="AR1072" s="8" t="s">
        <v>81</v>
      </c>
      <c r="AS1072" s="8" t="s">
        <v>82</v>
      </c>
      <c r="AT1072" s="8" t="s">
        <v>57</v>
      </c>
      <c r="AU1072" s="8" t="s">
        <v>56</v>
      </c>
      <c r="AV1072" s="8" t="s">
        <v>57</v>
      </c>
      <c r="AW1072" s="8" t="s">
        <v>83</v>
      </c>
      <c r="AX1072" s="8" t="s">
        <v>84</v>
      </c>
      <c r="AY1072" s="8" t="s">
        <v>85</v>
      </c>
    </row>
    <row r="1073" spans="1:51">
      <c r="A1073" s="3" t="s">
        <v>86</v>
      </c>
      <c r="C1073" s="4">
        <v>3727</v>
      </c>
      <c r="D1073" s="4">
        <v>2213</v>
      </c>
      <c r="E1073" s="4">
        <v>794</v>
      </c>
      <c r="F1073" s="4">
        <v>573</v>
      </c>
      <c r="G1073" s="4">
        <v>147</v>
      </c>
      <c r="H1073" s="4">
        <v>1540</v>
      </c>
      <c r="I1073" s="4">
        <v>1739</v>
      </c>
      <c r="J1073" s="4">
        <v>1296</v>
      </c>
      <c r="K1073" s="4">
        <v>1914</v>
      </c>
      <c r="L1073" s="4">
        <v>318</v>
      </c>
      <c r="M1073" s="4">
        <v>84</v>
      </c>
      <c r="N1073" s="4">
        <v>175</v>
      </c>
      <c r="O1073" s="4">
        <v>768</v>
      </c>
      <c r="P1073" s="4">
        <v>2511</v>
      </c>
      <c r="Q1073" s="4">
        <v>1188</v>
      </c>
      <c r="R1073" s="4">
        <v>2199</v>
      </c>
      <c r="S1073" s="4">
        <v>1628</v>
      </c>
      <c r="T1073" s="4">
        <v>1601</v>
      </c>
      <c r="U1073" s="4">
        <v>676</v>
      </c>
      <c r="V1073" s="4">
        <v>475</v>
      </c>
      <c r="W1073" s="4">
        <v>1172</v>
      </c>
      <c r="X1073" s="4">
        <v>1396</v>
      </c>
      <c r="Y1073" s="4">
        <v>817</v>
      </c>
      <c r="Z1073" s="4">
        <v>704</v>
      </c>
      <c r="AA1073" s="4">
        <v>403</v>
      </c>
      <c r="AB1073" s="4">
        <v>798</v>
      </c>
      <c r="AC1073" s="4">
        <v>2722</v>
      </c>
      <c r="AD1073" s="4">
        <v>186</v>
      </c>
      <c r="AE1073" s="4">
        <v>356</v>
      </c>
      <c r="AF1073" s="4">
        <v>111</v>
      </c>
      <c r="AG1073" s="4">
        <v>1227</v>
      </c>
      <c r="AH1073" s="4">
        <v>1596</v>
      </c>
      <c r="AI1073" s="4">
        <v>779</v>
      </c>
      <c r="AJ1073" s="4">
        <v>1216</v>
      </c>
      <c r="AK1073" s="4">
        <v>2347</v>
      </c>
      <c r="AL1073" s="4">
        <v>982</v>
      </c>
      <c r="AM1073" s="4">
        <v>232</v>
      </c>
      <c r="AN1073" s="4">
        <v>25</v>
      </c>
      <c r="AO1073" s="4">
        <v>2133</v>
      </c>
      <c r="AP1073" s="4">
        <v>55</v>
      </c>
      <c r="AQ1073" s="4">
        <v>1876</v>
      </c>
      <c r="AR1073" s="4">
        <v>1551</v>
      </c>
      <c r="AS1073" s="4">
        <v>227</v>
      </c>
      <c r="AT1073" s="4">
        <v>3280</v>
      </c>
      <c r="AU1073" s="4">
        <v>1150</v>
      </c>
      <c r="AV1073" s="4">
        <v>2129</v>
      </c>
      <c r="AW1073" s="4">
        <v>1687</v>
      </c>
      <c r="AX1073" s="4">
        <v>565</v>
      </c>
      <c r="AY1073" s="4">
        <v>916</v>
      </c>
    </row>
    <row r="1074" spans="1:51">
      <c r="A1074" s="3"/>
    </row>
    <row r="1075" spans="1:51">
      <c r="A1075" s="3" t="s">
        <v>309</v>
      </c>
      <c r="B1075" t="s">
        <v>269</v>
      </c>
      <c r="C1075" s="4">
        <v>765</v>
      </c>
      <c r="D1075" s="4">
        <v>334</v>
      </c>
      <c r="E1075" s="4">
        <v>216</v>
      </c>
      <c r="F1075" s="4">
        <v>154</v>
      </c>
      <c r="G1075" s="4">
        <v>61</v>
      </c>
      <c r="H1075" s="4">
        <v>362</v>
      </c>
      <c r="I1075" s="4">
        <v>284</v>
      </c>
      <c r="J1075" s="4">
        <v>236</v>
      </c>
      <c r="K1075" s="4">
        <v>388</v>
      </c>
      <c r="L1075" s="4">
        <v>51</v>
      </c>
      <c r="M1075" s="4">
        <v>21</v>
      </c>
      <c r="N1075" s="4">
        <v>33</v>
      </c>
      <c r="O1075" s="4">
        <v>120</v>
      </c>
      <c r="P1075" s="4">
        <v>525</v>
      </c>
      <c r="Q1075" s="4">
        <v>195</v>
      </c>
      <c r="R1075" s="4">
        <v>480</v>
      </c>
      <c r="S1075" s="4">
        <v>313</v>
      </c>
      <c r="T1075" s="4">
        <v>321</v>
      </c>
      <c r="U1075" s="4">
        <v>203</v>
      </c>
      <c r="V1075" s="4">
        <v>100</v>
      </c>
      <c r="W1075" s="4">
        <v>212</v>
      </c>
      <c r="X1075" s="4">
        <v>249</v>
      </c>
      <c r="Y1075" s="4">
        <v>168</v>
      </c>
      <c r="Z1075" s="4">
        <v>149</v>
      </c>
      <c r="AA1075" s="4">
        <v>87</v>
      </c>
      <c r="AB1075" s="4">
        <v>168</v>
      </c>
      <c r="AC1075" s="4">
        <v>572</v>
      </c>
      <c r="AD1075" s="4">
        <v>41</v>
      </c>
      <c r="AE1075" s="4">
        <v>67</v>
      </c>
      <c r="AF1075" s="4">
        <v>21</v>
      </c>
      <c r="AG1075" s="4">
        <v>268</v>
      </c>
      <c r="AH1075" s="4">
        <v>343</v>
      </c>
      <c r="AI1075" s="4">
        <v>140</v>
      </c>
      <c r="AJ1075" s="4">
        <v>302</v>
      </c>
      <c r="AK1075" s="4">
        <v>440</v>
      </c>
      <c r="AL1075" s="4">
        <v>192</v>
      </c>
      <c r="AM1075" s="4">
        <v>64</v>
      </c>
      <c r="AN1075" s="4">
        <v>4</v>
      </c>
      <c r="AO1075" s="4">
        <v>451</v>
      </c>
      <c r="AP1075" s="4">
        <v>9</v>
      </c>
      <c r="AQ1075" s="4">
        <v>394</v>
      </c>
      <c r="AR1075" s="4">
        <v>327</v>
      </c>
      <c r="AS1075" s="4">
        <v>42</v>
      </c>
      <c r="AT1075" s="4">
        <v>698</v>
      </c>
      <c r="AU1075" s="4">
        <v>133</v>
      </c>
      <c r="AV1075" s="4">
        <v>513</v>
      </c>
      <c r="AW1075" s="4">
        <v>347</v>
      </c>
      <c r="AX1075" s="4">
        <v>120</v>
      </c>
      <c r="AY1075" s="4">
        <v>181</v>
      </c>
    </row>
    <row r="1076" spans="1:51">
      <c r="A1076" s="3"/>
      <c r="C1076" s="11">
        <v>0.21</v>
      </c>
      <c r="D1076" s="11">
        <v>0.15</v>
      </c>
      <c r="E1076" s="11">
        <v>0.27</v>
      </c>
      <c r="F1076" s="11">
        <v>0.27</v>
      </c>
      <c r="G1076" s="11">
        <v>0.41</v>
      </c>
      <c r="H1076" s="11">
        <v>0.23</v>
      </c>
      <c r="I1076" s="11">
        <v>0.16</v>
      </c>
      <c r="J1076" s="11">
        <v>0.18</v>
      </c>
      <c r="K1076" s="11">
        <v>0.2</v>
      </c>
      <c r="L1076" s="11">
        <v>0.16</v>
      </c>
      <c r="M1076" s="11">
        <v>0.25</v>
      </c>
      <c r="N1076" s="11">
        <v>0.19</v>
      </c>
      <c r="O1076" s="11">
        <v>0.16</v>
      </c>
      <c r="P1076" s="11">
        <v>0.21</v>
      </c>
      <c r="Q1076" s="11">
        <v>0.16</v>
      </c>
      <c r="R1076" s="11">
        <v>0.22</v>
      </c>
      <c r="S1076" s="11">
        <v>0.19</v>
      </c>
      <c r="T1076" s="11">
        <v>0.2</v>
      </c>
      <c r="U1076" s="11">
        <v>0.3</v>
      </c>
      <c r="V1076" s="11">
        <v>0.21</v>
      </c>
      <c r="W1076" s="11">
        <v>0.18</v>
      </c>
      <c r="X1076" s="11">
        <v>0.18</v>
      </c>
      <c r="Y1076" s="11">
        <v>0.21</v>
      </c>
      <c r="Z1076" s="11">
        <v>0.21</v>
      </c>
      <c r="AA1076" s="11">
        <v>0.22</v>
      </c>
      <c r="AB1076" s="11">
        <v>0.21</v>
      </c>
      <c r="AC1076" s="11">
        <v>0.21</v>
      </c>
      <c r="AD1076" s="11">
        <v>0.22</v>
      </c>
      <c r="AE1076" s="11">
        <v>0.19</v>
      </c>
      <c r="AF1076" s="11">
        <v>0.19</v>
      </c>
      <c r="AG1076" s="11">
        <v>0.22</v>
      </c>
      <c r="AH1076" s="11">
        <v>0.21</v>
      </c>
      <c r="AI1076" s="11">
        <v>0.18</v>
      </c>
      <c r="AJ1076" s="11">
        <v>0.25</v>
      </c>
      <c r="AK1076" s="11">
        <v>0.19</v>
      </c>
      <c r="AL1076" s="11">
        <v>0.2</v>
      </c>
      <c r="AM1076" s="11">
        <v>0.28000000000000003</v>
      </c>
      <c r="AN1076" s="11">
        <v>0.18</v>
      </c>
      <c r="AO1076" s="11">
        <v>0.21</v>
      </c>
      <c r="AP1076" s="11">
        <v>0.16</v>
      </c>
      <c r="AQ1076" s="11">
        <v>0.21</v>
      </c>
      <c r="AR1076" s="11">
        <v>0.21</v>
      </c>
      <c r="AS1076" s="11">
        <v>0.18</v>
      </c>
      <c r="AT1076" s="11">
        <v>0.21</v>
      </c>
      <c r="AU1076" s="11">
        <v>0.12</v>
      </c>
      <c r="AV1076" s="11">
        <v>0.24</v>
      </c>
      <c r="AW1076" s="11">
        <v>0.21</v>
      </c>
      <c r="AX1076" s="11">
        <v>0.21</v>
      </c>
      <c r="AY1076" s="11">
        <v>0.2</v>
      </c>
    </row>
    <row r="1077" spans="1:51">
      <c r="A1077" s="3"/>
      <c r="B1077" t="s">
        <v>270</v>
      </c>
      <c r="C1077" s="4">
        <v>1678</v>
      </c>
      <c r="D1077" s="4">
        <v>953</v>
      </c>
      <c r="E1077" s="4">
        <v>354</v>
      </c>
      <c r="F1077" s="4">
        <v>305</v>
      </c>
      <c r="G1077" s="4">
        <v>66</v>
      </c>
      <c r="H1077" s="4">
        <v>678</v>
      </c>
      <c r="I1077" s="4">
        <v>762</v>
      </c>
      <c r="J1077" s="4">
        <v>554</v>
      </c>
      <c r="K1077" s="4">
        <v>857</v>
      </c>
      <c r="L1077" s="4">
        <v>125</v>
      </c>
      <c r="M1077" s="4">
        <v>36</v>
      </c>
      <c r="N1077" s="4">
        <v>79</v>
      </c>
      <c r="O1077" s="4">
        <v>308</v>
      </c>
      <c r="P1077" s="4">
        <v>1132</v>
      </c>
      <c r="Q1077" s="4">
        <v>505</v>
      </c>
      <c r="R1077" s="4">
        <v>978</v>
      </c>
      <c r="S1077" s="4">
        <v>688</v>
      </c>
      <c r="T1077" s="4">
        <v>732</v>
      </c>
      <c r="U1077" s="4">
        <v>357</v>
      </c>
      <c r="V1077" s="4">
        <v>229</v>
      </c>
      <c r="W1077" s="4">
        <v>494</v>
      </c>
      <c r="X1077" s="4">
        <v>594</v>
      </c>
      <c r="Y1077" s="4">
        <v>369</v>
      </c>
      <c r="Z1077" s="4">
        <v>317</v>
      </c>
      <c r="AA1077" s="4">
        <v>170</v>
      </c>
      <c r="AB1077" s="4">
        <v>377</v>
      </c>
      <c r="AC1077" s="4">
        <v>1232</v>
      </c>
      <c r="AD1077" s="4">
        <v>88</v>
      </c>
      <c r="AE1077" s="4">
        <v>163</v>
      </c>
      <c r="AF1077" s="4">
        <v>49</v>
      </c>
      <c r="AG1077" s="4">
        <v>598</v>
      </c>
      <c r="AH1077" s="4">
        <v>717</v>
      </c>
      <c r="AI1077" s="4">
        <v>327</v>
      </c>
      <c r="AJ1077" s="4">
        <v>516</v>
      </c>
      <c r="AK1077" s="4">
        <v>1123</v>
      </c>
      <c r="AL1077" s="4">
        <v>427</v>
      </c>
      <c r="AM1077" s="4">
        <v>120</v>
      </c>
      <c r="AN1077" s="4">
        <v>10</v>
      </c>
      <c r="AO1077" s="4">
        <v>988</v>
      </c>
      <c r="AP1077" s="4">
        <v>31</v>
      </c>
      <c r="AQ1077" s="4">
        <v>873</v>
      </c>
      <c r="AR1077" s="4">
        <v>702</v>
      </c>
      <c r="AS1077" s="4">
        <v>103</v>
      </c>
      <c r="AT1077" s="4">
        <v>1501</v>
      </c>
      <c r="AU1077" s="4">
        <v>458</v>
      </c>
      <c r="AV1077" s="4">
        <v>982</v>
      </c>
      <c r="AW1077" s="4">
        <v>776</v>
      </c>
      <c r="AX1077" s="4">
        <v>270</v>
      </c>
      <c r="AY1077" s="4">
        <v>396</v>
      </c>
    </row>
    <row r="1078" spans="1:51">
      <c r="A1078" s="3"/>
      <c r="C1078" s="11">
        <v>0.45</v>
      </c>
      <c r="D1078" s="11">
        <v>0.43</v>
      </c>
      <c r="E1078" s="11">
        <v>0.45</v>
      </c>
      <c r="F1078" s="11">
        <v>0.53</v>
      </c>
      <c r="G1078" s="11">
        <v>0.45</v>
      </c>
      <c r="H1078" s="11">
        <v>0.44</v>
      </c>
      <c r="I1078" s="11">
        <v>0.44</v>
      </c>
      <c r="J1078" s="11">
        <v>0.43</v>
      </c>
      <c r="K1078" s="11">
        <v>0.45</v>
      </c>
      <c r="L1078" s="11">
        <v>0.39</v>
      </c>
      <c r="M1078" s="11">
        <v>0.42</v>
      </c>
      <c r="N1078" s="11">
        <v>0.45</v>
      </c>
      <c r="O1078" s="11">
        <v>0.4</v>
      </c>
      <c r="P1078" s="11">
        <v>0.45</v>
      </c>
      <c r="Q1078" s="11">
        <v>0.42</v>
      </c>
      <c r="R1078" s="11">
        <v>0.44</v>
      </c>
      <c r="S1078" s="11">
        <v>0.42</v>
      </c>
      <c r="T1078" s="11">
        <v>0.46</v>
      </c>
      <c r="U1078" s="11">
        <v>0.53</v>
      </c>
      <c r="V1078" s="11">
        <v>0.48</v>
      </c>
      <c r="W1078" s="11">
        <v>0.42</v>
      </c>
      <c r="X1078" s="11">
        <v>0.43</v>
      </c>
      <c r="Y1078" s="11">
        <v>0.45</v>
      </c>
      <c r="Z1078" s="11">
        <v>0.45</v>
      </c>
      <c r="AA1078" s="11">
        <v>0.42</v>
      </c>
      <c r="AB1078" s="11">
        <v>0.47</v>
      </c>
      <c r="AC1078" s="11">
        <v>0.45</v>
      </c>
      <c r="AD1078" s="11">
        <v>0.47</v>
      </c>
      <c r="AE1078" s="11">
        <v>0.46</v>
      </c>
      <c r="AF1078" s="11">
        <v>0.44</v>
      </c>
      <c r="AG1078" s="11">
        <v>0.49</v>
      </c>
      <c r="AH1078" s="11">
        <v>0.45</v>
      </c>
      <c r="AI1078" s="11">
        <v>0.42</v>
      </c>
      <c r="AJ1078" s="11">
        <v>0.42</v>
      </c>
      <c r="AK1078" s="11">
        <v>0.48</v>
      </c>
      <c r="AL1078" s="11">
        <v>0.43</v>
      </c>
      <c r="AM1078" s="11">
        <v>0.52</v>
      </c>
      <c r="AN1078" s="11">
        <v>0.39</v>
      </c>
      <c r="AO1078" s="11">
        <v>0.46</v>
      </c>
      <c r="AP1078" s="11">
        <v>0.56999999999999995</v>
      </c>
      <c r="AQ1078" s="11">
        <v>0.47</v>
      </c>
      <c r="AR1078" s="11">
        <v>0.45</v>
      </c>
      <c r="AS1078" s="11">
        <v>0.45</v>
      </c>
      <c r="AT1078" s="11">
        <v>0.46</v>
      </c>
      <c r="AU1078" s="11">
        <v>0.4</v>
      </c>
      <c r="AV1078" s="11">
        <v>0.46</v>
      </c>
      <c r="AW1078" s="11">
        <v>0.46</v>
      </c>
      <c r="AX1078" s="11">
        <v>0.48</v>
      </c>
      <c r="AY1078" s="11">
        <v>0.43</v>
      </c>
    </row>
    <row r="1079" spans="1:51">
      <c r="A1079" s="3"/>
      <c r="B1079" t="s">
        <v>271</v>
      </c>
      <c r="C1079" s="4">
        <v>1102</v>
      </c>
      <c r="D1079" s="4">
        <v>784</v>
      </c>
      <c r="E1079" s="4">
        <v>197</v>
      </c>
      <c r="F1079" s="4">
        <v>99</v>
      </c>
      <c r="G1079" s="4">
        <v>23</v>
      </c>
      <c r="H1079" s="4">
        <v>413</v>
      </c>
      <c r="I1079" s="4">
        <v>610</v>
      </c>
      <c r="J1079" s="4">
        <v>419</v>
      </c>
      <c r="K1079" s="4">
        <v>582</v>
      </c>
      <c r="L1079" s="4">
        <v>120</v>
      </c>
      <c r="M1079" s="4">
        <v>21</v>
      </c>
      <c r="N1079" s="4">
        <v>61</v>
      </c>
      <c r="O1079" s="4">
        <v>280</v>
      </c>
      <c r="P1079" s="4">
        <v>743</v>
      </c>
      <c r="Q1079" s="4">
        <v>421</v>
      </c>
      <c r="R1079" s="4">
        <v>622</v>
      </c>
      <c r="S1079" s="4">
        <v>531</v>
      </c>
      <c r="T1079" s="4">
        <v>482</v>
      </c>
      <c r="U1079" s="4">
        <v>120</v>
      </c>
      <c r="V1079" s="4">
        <v>118</v>
      </c>
      <c r="W1079" s="4">
        <v>399</v>
      </c>
      <c r="X1079" s="4">
        <v>465</v>
      </c>
      <c r="Y1079" s="4">
        <v>241</v>
      </c>
      <c r="Z1079" s="4">
        <v>181</v>
      </c>
      <c r="AA1079" s="4">
        <v>113</v>
      </c>
      <c r="AB1079" s="4">
        <v>241</v>
      </c>
      <c r="AC1079" s="4">
        <v>776</v>
      </c>
      <c r="AD1079" s="4">
        <v>52</v>
      </c>
      <c r="AE1079" s="4">
        <v>137</v>
      </c>
      <c r="AF1079" s="4">
        <v>34</v>
      </c>
      <c r="AG1079" s="4">
        <v>289</v>
      </c>
      <c r="AH1079" s="4">
        <v>512</v>
      </c>
      <c r="AI1079" s="4">
        <v>253</v>
      </c>
      <c r="AJ1079" s="4">
        <v>314</v>
      </c>
      <c r="AK1079" s="4">
        <v>727</v>
      </c>
      <c r="AL1079" s="4">
        <v>268</v>
      </c>
      <c r="AM1079" s="4">
        <v>42</v>
      </c>
      <c r="AN1079" s="4">
        <v>9</v>
      </c>
      <c r="AO1079" s="4">
        <v>668</v>
      </c>
      <c r="AP1079" s="4">
        <v>14</v>
      </c>
      <c r="AQ1079" s="4">
        <v>590</v>
      </c>
      <c r="AR1079" s="4">
        <v>410</v>
      </c>
      <c r="AS1079" s="4">
        <v>78</v>
      </c>
      <c r="AT1079" s="4">
        <v>956</v>
      </c>
      <c r="AU1079" s="4">
        <v>436</v>
      </c>
      <c r="AV1079" s="4">
        <v>587</v>
      </c>
      <c r="AW1079" s="4">
        <v>500</v>
      </c>
      <c r="AX1079" s="4">
        <v>161</v>
      </c>
      <c r="AY1079" s="4">
        <v>287</v>
      </c>
    </row>
    <row r="1080" spans="1:51">
      <c r="A1080" s="3"/>
      <c r="C1080" s="11">
        <v>0.3</v>
      </c>
      <c r="D1080" s="11">
        <v>0.35</v>
      </c>
      <c r="E1080" s="11">
        <v>0.25</v>
      </c>
      <c r="F1080" s="11">
        <v>0.17</v>
      </c>
      <c r="G1080" s="11">
        <v>0.15</v>
      </c>
      <c r="H1080" s="11">
        <v>0.27</v>
      </c>
      <c r="I1080" s="11">
        <v>0.35</v>
      </c>
      <c r="J1080" s="11">
        <v>0.32</v>
      </c>
      <c r="K1080" s="11">
        <v>0.3</v>
      </c>
      <c r="L1080" s="11">
        <v>0.38</v>
      </c>
      <c r="M1080" s="11">
        <v>0.25</v>
      </c>
      <c r="N1080" s="11">
        <v>0.35</v>
      </c>
      <c r="O1080" s="11">
        <v>0.36</v>
      </c>
      <c r="P1080" s="11">
        <v>0.3</v>
      </c>
      <c r="Q1080" s="11">
        <v>0.35</v>
      </c>
      <c r="R1080" s="11">
        <v>0.28000000000000003</v>
      </c>
      <c r="S1080" s="11">
        <v>0.33</v>
      </c>
      <c r="T1080" s="11">
        <v>0.3</v>
      </c>
      <c r="U1080" s="11">
        <v>0.18</v>
      </c>
      <c r="V1080" s="11">
        <v>0.25</v>
      </c>
      <c r="W1080" s="11">
        <v>0.34</v>
      </c>
      <c r="X1080" s="11">
        <v>0.33</v>
      </c>
      <c r="Y1080" s="11">
        <v>0.28999999999999998</v>
      </c>
      <c r="Z1080" s="11">
        <v>0.26</v>
      </c>
      <c r="AA1080" s="11">
        <v>0.28000000000000003</v>
      </c>
      <c r="AB1080" s="11">
        <v>0.3</v>
      </c>
      <c r="AC1080" s="11">
        <v>0.28999999999999998</v>
      </c>
      <c r="AD1080" s="11">
        <v>0.28000000000000003</v>
      </c>
      <c r="AE1080" s="11">
        <v>0.39</v>
      </c>
      <c r="AF1080" s="11">
        <v>0.31</v>
      </c>
      <c r="AG1080" s="11">
        <v>0.24</v>
      </c>
      <c r="AH1080" s="11">
        <v>0.32</v>
      </c>
      <c r="AI1080" s="11">
        <v>0.32</v>
      </c>
      <c r="AJ1080" s="11">
        <v>0.26</v>
      </c>
      <c r="AK1080" s="11">
        <v>0.31</v>
      </c>
      <c r="AL1080" s="11">
        <v>0.27</v>
      </c>
      <c r="AM1080" s="11">
        <v>0.18</v>
      </c>
      <c r="AN1080" s="11">
        <v>0.34</v>
      </c>
      <c r="AO1080" s="11">
        <v>0.31</v>
      </c>
      <c r="AP1080" s="11">
        <v>0.25</v>
      </c>
      <c r="AQ1080" s="11">
        <v>0.31</v>
      </c>
      <c r="AR1080" s="11">
        <v>0.26</v>
      </c>
      <c r="AS1080" s="11">
        <v>0.34</v>
      </c>
      <c r="AT1080" s="11">
        <v>0.28999999999999998</v>
      </c>
      <c r="AU1080" s="11">
        <v>0.38</v>
      </c>
      <c r="AV1080" s="11">
        <v>0.28000000000000003</v>
      </c>
      <c r="AW1080" s="11">
        <v>0.3</v>
      </c>
      <c r="AX1080" s="11">
        <v>0.28999999999999998</v>
      </c>
      <c r="AY1080" s="11">
        <v>0.31</v>
      </c>
    </row>
    <row r="1081" spans="1:51">
      <c r="A1081" s="3"/>
      <c r="B1081" t="s">
        <v>272</v>
      </c>
      <c r="C1081" s="4">
        <v>571</v>
      </c>
      <c r="D1081" s="4">
        <v>431</v>
      </c>
      <c r="E1081" s="4">
        <v>95</v>
      </c>
      <c r="F1081" s="4">
        <v>33</v>
      </c>
      <c r="G1081" s="4">
        <v>12</v>
      </c>
      <c r="H1081" s="4">
        <v>227</v>
      </c>
      <c r="I1081" s="4">
        <v>313</v>
      </c>
      <c r="J1081" s="4">
        <v>231</v>
      </c>
      <c r="K1081" s="4">
        <v>314</v>
      </c>
      <c r="L1081" s="4">
        <v>61</v>
      </c>
      <c r="M1081" s="4">
        <v>14</v>
      </c>
      <c r="N1081" s="4">
        <v>36</v>
      </c>
      <c r="O1081" s="4">
        <v>171</v>
      </c>
      <c r="P1081" s="4">
        <v>368</v>
      </c>
      <c r="Q1081" s="4">
        <v>220</v>
      </c>
      <c r="R1081" s="4">
        <v>333</v>
      </c>
      <c r="S1081" s="4">
        <v>281</v>
      </c>
      <c r="T1081" s="4">
        <v>254</v>
      </c>
      <c r="U1081" s="4">
        <v>46</v>
      </c>
      <c r="V1081" s="4">
        <v>52</v>
      </c>
      <c r="W1081" s="4">
        <v>217</v>
      </c>
      <c r="X1081" s="4">
        <v>253</v>
      </c>
      <c r="Y1081" s="4">
        <v>120</v>
      </c>
      <c r="Z1081" s="4">
        <v>108</v>
      </c>
      <c r="AA1081" s="4">
        <v>74</v>
      </c>
      <c r="AB1081" s="4">
        <v>110</v>
      </c>
      <c r="AC1081" s="4">
        <v>413</v>
      </c>
      <c r="AD1081" s="4">
        <v>26</v>
      </c>
      <c r="AE1081" s="4">
        <v>52</v>
      </c>
      <c r="AF1081" s="4">
        <v>13</v>
      </c>
      <c r="AG1081" s="4">
        <v>158</v>
      </c>
      <c r="AH1081" s="4">
        <v>245</v>
      </c>
      <c r="AI1081" s="4">
        <v>130</v>
      </c>
      <c r="AJ1081" s="4">
        <v>196</v>
      </c>
      <c r="AK1081" s="4">
        <v>321</v>
      </c>
      <c r="AL1081" s="4">
        <v>159</v>
      </c>
      <c r="AM1081" s="4">
        <v>17</v>
      </c>
      <c r="AN1081" s="4">
        <v>5</v>
      </c>
      <c r="AO1081" s="4">
        <v>293</v>
      </c>
      <c r="AP1081" s="4">
        <v>8</v>
      </c>
      <c r="AQ1081" s="4">
        <v>254</v>
      </c>
      <c r="AR1081" s="4">
        <v>227</v>
      </c>
      <c r="AS1081" s="4">
        <v>45</v>
      </c>
      <c r="AT1081" s="4">
        <v>453</v>
      </c>
      <c r="AU1081" s="4">
        <v>287</v>
      </c>
      <c r="AV1081" s="4">
        <v>253</v>
      </c>
      <c r="AW1081" s="4">
        <v>245</v>
      </c>
      <c r="AX1081" s="4">
        <v>77</v>
      </c>
      <c r="AY1081" s="4">
        <v>153</v>
      </c>
    </row>
    <row r="1082" spans="1:51">
      <c r="A1082" s="3"/>
      <c r="C1082" s="11">
        <v>0.15</v>
      </c>
      <c r="D1082" s="11">
        <v>0.19</v>
      </c>
      <c r="E1082" s="11">
        <v>0.12</v>
      </c>
      <c r="F1082" s="11">
        <v>0.06</v>
      </c>
      <c r="G1082" s="11">
        <v>0.08</v>
      </c>
      <c r="H1082" s="11">
        <v>0.15</v>
      </c>
      <c r="I1082" s="11">
        <v>0.18</v>
      </c>
      <c r="J1082" s="11">
        <v>0.18</v>
      </c>
      <c r="K1082" s="11">
        <v>0.16</v>
      </c>
      <c r="L1082" s="11">
        <v>0.19</v>
      </c>
      <c r="M1082" s="11">
        <v>0.17</v>
      </c>
      <c r="N1082" s="11">
        <v>0.21</v>
      </c>
      <c r="O1082" s="11">
        <v>0.22</v>
      </c>
      <c r="P1082" s="11">
        <v>0.15</v>
      </c>
      <c r="Q1082" s="11">
        <v>0.18</v>
      </c>
      <c r="R1082" s="11">
        <v>0.15</v>
      </c>
      <c r="S1082" s="11">
        <v>0.17</v>
      </c>
      <c r="T1082" s="11">
        <v>0.16</v>
      </c>
      <c r="U1082" s="11">
        <v>7.0000000000000007E-2</v>
      </c>
      <c r="V1082" s="11">
        <v>0.11</v>
      </c>
      <c r="W1082" s="11">
        <v>0.19</v>
      </c>
      <c r="X1082" s="11">
        <v>0.18</v>
      </c>
      <c r="Y1082" s="11">
        <v>0.15</v>
      </c>
      <c r="Z1082" s="11">
        <v>0.15</v>
      </c>
      <c r="AA1082" s="11">
        <v>0.18</v>
      </c>
      <c r="AB1082" s="11">
        <v>0.14000000000000001</v>
      </c>
      <c r="AC1082" s="11">
        <v>0.15</v>
      </c>
      <c r="AD1082" s="11">
        <v>0.14000000000000001</v>
      </c>
      <c r="AE1082" s="11">
        <v>0.15</v>
      </c>
      <c r="AF1082" s="11">
        <v>0.12</v>
      </c>
      <c r="AG1082" s="11">
        <v>0.13</v>
      </c>
      <c r="AH1082" s="11">
        <v>0.15</v>
      </c>
      <c r="AI1082" s="11">
        <v>0.17</v>
      </c>
      <c r="AJ1082" s="11">
        <v>0.16</v>
      </c>
      <c r="AK1082" s="11">
        <v>0.14000000000000001</v>
      </c>
      <c r="AL1082" s="11">
        <v>0.16</v>
      </c>
      <c r="AM1082" s="11">
        <v>7.0000000000000007E-2</v>
      </c>
      <c r="AN1082" s="11">
        <v>0.2</v>
      </c>
      <c r="AO1082" s="11">
        <v>0.14000000000000001</v>
      </c>
      <c r="AP1082" s="11">
        <v>0.14000000000000001</v>
      </c>
      <c r="AQ1082" s="11">
        <v>0.14000000000000001</v>
      </c>
      <c r="AR1082" s="11">
        <v>0.15</v>
      </c>
      <c r="AS1082" s="11">
        <v>0.2</v>
      </c>
      <c r="AT1082" s="11">
        <v>0.14000000000000001</v>
      </c>
      <c r="AU1082" s="11">
        <v>0.25</v>
      </c>
      <c r="AV1082" s="11">
        <v>0.12</v>
      </c>
      <c r="AW1082" s="11">
        <v>0.15</v>
      </c>
      <c r="AX1082" s="11">
        <v>0.14000000000000001</v>
      </c>
      <c r="AY1082" s="11">
        <v>0.17</v>
      </c>
    </row>
    <row r="1083" spans="1:51">
      <c r="A1083" s="3"/>
      <c r="B1083" t="s">
        <v>131</v>
      </c>
      <c r="C1083" s="4">
        <v>590</v>
      </c>
      <c r="D1083" s="4">
        <v>333</v>
      </c>
      <c r="E1083" s="4">
        <v>114</v>
      </c>
      <c r="F1083" s="4">
        <v>121</v>
      </c>
      <c r="G1083" s="4">
        <v>22</v>
      </c>
      <c r="H1083" s="4">
        <v>248</v>
      </c>
      <c r="I1083" s="4">
        <v>248</v>
      </c>
      <c r="J1083" s="4">
        <v>177</v>
      </c>
      <c r="K1083" s="4">
        <v>306</v>
      </c>
      <c r="L1083" s="4">
        <v>48</v>
      </c>
      <c r="M1083" s="4">
        <v>9</v>
      </c>
      <c r="N1083" s="4">
        <v>15</v>
      </c>
      <c r="O1083" s="4">
        <v>112</v>
      </c>
      <c r="P1083" s="4">
        <v>384</v>
      </c>
      <c r="Q1083" s="4">
        <v>173</v>
      </c>
      <c r="R1083" s="4">
        <v>343</v>
      </c>
      <c r="S1083" s="4">
        <v>227</v>
      </c>
      <c r="T1083" s="4">
        <v>251</v>
      </c>
      <c r="U1083" s="4">
        <v>120</v>
      </c>
      <c r="V1083" s="4">
        <v>114</v>
      </c>
      <c r="W1083" s="4">
        <v>186</v>
      </c>
      <c r="X1083" s="4">
        <v>170</v>
      </c>
      <c r="Y1083" s="4">
        <v>122</v>
      </c>
      <c r="Z1083" s="4">
        <v>122</v>
      </c>
      <c r="AA1083" s="4">
        <v>82</v>
      </c>
      <c r="AB1083" s="4">
        <v>126</v>
      </c>
      <c r="AC1083" s="4">
        <v>453</v>
      </c>
      <c r="AD1083" s="4">
        <v>18</v>
      </c>
      <c r="AE1083" s="4">
        <v>43</v>
      </c>
      <c r="AF1083" s="4">
        <v>18</v>
      </c>
      <c r="AG1083" s="4">
        <v>250</v>
      </c>
      <c r="AH1083" s="4">
        <v>233</v>
      </c>
      <c r="AI1083" s="4">
        <v>90</v>
      </c>
      <c r="AJ1083" s="4">
        <v>170</v>
      </c>
      <c r="AK1083" s="4">
        <v>391</v>
      </c>
      <c r="AL1083" s="4">
        <v>216</v>
      </c>
      <c r="AM1083" s="4">
        <v>47</v>
      </c>
      <c r="AN1083" s="4">
        <v>3</v>
      </c>
      <c r="AO1083" s="4">
        <v>264</v>
      </c>
      <c r="AP1083" s="4">
        <v>6</v>
      </c>
      <c r="AQ1083" s="4">
        <v>232</v>
      </c>
      <c r="AR1083" s="4">
        <v>302</v>
      </c>
      <c r="AS1083" s="4">
        <v>37</v>
      </c>
      <c r="AT1083" s="4">
        <v>519</v>
      </c>
      <c r="AU1083" s="4">
        <v>171</v>
      </c>
      <c r="AV1083" s="4">
        <v>325</v>
      </c>
      <c r="AW1083" s="4">
        <v>247</v>
      </c>
      <c r="AX1083" s="4">
        <v>82</v>
      </c>
      <c r="AY1083" s="4">
        <v>156</v>
      </c>
    </row>
    <row r="1084" spans="1:51">
      <c r="A1084" s="3"/>
      <c r="C1084" s="11">
        <v>0.16</v>
      </c>
      <c r="D1084" s="11">
        <v>0.15</v>
      </c>
      <c r="E1084" s="11">
        <v>0.14000000000000001</v>
      </c>
      <c r="F1084" s="11">
        <v>0.21</v>
      </c>
      <c r="G1084" s="11">
        <v>0.15</v>
      </c>
      <c r="H1084" s="11">
        <v>0.16</v>
      </c>
      <c r="I1084" s="11">
        <v>0.14000000000000001</v>
      </c>
      <c r="J1084" s="11">
        <v>0.14000000000000001</v>
      </c>
      <c r="K1084" s="11">
        <v>0.16</v>
      </c>
      <c r="L1084" s="11">
        <v>0.15</v>
      </c>
      <c r="M1084" s="11">
        <v>0.11</v>
      </c>
      <c r="N1084" s="11">
        <v>0.08</v>
      </c>
      <c r="O1084" s="11">
        <v>0.15</v>
      </c>
      <c r="P1084" s="11">
        <v>0.15</v>
      </c>
      <c r="Q1084" s="11">
        <v>0.15</v>
      </c>
      <c r="R1084" s="11">
        <v>0.16</v>
      </c>
      <c r="S1084" s="11">
        <v>0.14000000000000001</v>
      </c>
      <c r="T1084" s="11">
        <v>0.16</v>
      </c>
      <c r="U1084" s="11">
        <v>0.18</v>
      </c>
      <c r="V1084" s="11">
        <v>0.24</v>
      </c>
      <c r="W1084" s="11">
        <v>0.16</v>
      </c>
      <c r="X1084" s="11">
        <v>0.12</v>
      </c>
      <c r="Y1084" s="11">
        <v>0.15</v>
      </c>
      <c r="Z1084" s="11">
        <v>0.17</v>
      </c>
      <c r="AA1084" s="11">
        <v>0.2</v>
      </c>
      <c r="AB1084" s="11">
        <v>0.16</v>
      </c>
      <c r="AC1084" s="11">
        <v>0.17</v>
      </c>
      <c r="AD1084" s="11">
        <v>0.1</v>
      </c>
      <c r="AE1084" s="11">
        <v>0.12</v>
      </c>
      <c r="AF1084" s="11">
        <v>0.16</v>
      </c>
      <c r="AG1084" s="11">
        <v>0.2</v>
      </c>
      <c r="AH1084" s="11">
        <v>0.15</v>
      </c>
      <c r="AI1084" s="11">
        <v>0.11</v>
      </c>
      <c r="AJ1084" s="11">
        <v>0.14000000000000001</v>
      </c>
      <c r="AK1084" s="11">
        <v>0.17</v>
      </c>
      <c r="AL1084" s="11">
        <v>0.22</v>
      </c>
      <c r="AM1084" s="11">
        <v>0.2</v>
      </c>
      <c r="AN1084" s="11">
        <v>0.12</v>
      </c>
      <c r="AO1084" s="11">
        <v>0.12</v>
      </c>
      <c r="AP1084" s="11">
        <v>0.1</v>
      </c>
      <c r="AQ1084" s="11">
        <v>0.12</v>
      </c>
      <c r="AR1084" s="11">
        <v>0.19</v>
      </c>
      <c r="AS1084" s="11">
        <v>0.16</v>
      </c>
      <c r="AT1084" s="11">
        <v>0.16</v>
      </c>
      <c r="AU1084" s="11">
        <v>0.15</v>
      </c>
      <c r="AV1084" s="11">
        <v>0.15</v>
      </c>
      <c r="AW1084" s="11">
        <v>0.15</v>
      </c>
      <c r="AX1084" s="11">
        <v>0.15</v>
      </c>
      <c r="AY1084" s="11">
        <v>0.17</v>
      </c>
    </row>
    <row r="1085" spans="1:51">
      <c r="A1085" s="3"/>
      <c r="B1085" t="s">
        <v>273</v>
      </c>
      <c r="C1085" s="4">
        <v>2261</v>
      </c>
      <c r="D1085" s="4">
        <v>1198</v>
      </c>
      <c r="E1085" s="4">
        <v>531</v>
      </c>
      <c r="F1085" s="4">
        <v>419</v>
      </c>
      <c r="G1085" s="4">
        <v>114</v>
      </c>
      <c r="H1085" s="4">
        <v>961</v>
      </c>
      <c r="I1085" s="4">
        <v>977</v>
      </c>
      <c r="J1085" s="4">
        <v>736</v>
      </c>
      <c r="K1085" s="4">
        <v>1149</v>
      </c>
      <c r="L1085" s="4">
        <v>166</v>
      </c>
      <c r="M1085" s="4">
        <v>52</v>
      </c>
      <c r="N1085" s="4">
        <v>100</v>
      </c>
      <c r="O1085" s="4">
        <v>400</v>
      </c>
      <c r="P1085" s="4">
        <v>1538</v>
      </c>
      <c r="Q1085" s="4">
        <v>656</v>
      </c>
      <c r="R1085" s="4">
        <v>1348</v>
      </c>
      <c r="S1085" s="4">
        <v>937</v>
      </c>
      <c r="T1085" s="4">
        <v>972</v>
      </c>
      <c r="U1085" s="4">
        <v>508</v>
      </c>
      <c r="V1085" s="4">
        <v>298</v>
      </c>
      <c r="W1085" s="4">
        <v>660</v>
      </c>
      <c r="X1085" s="4">
        <v>791</v>
      </c>
      <c r="Y1085" s="4">
        <v>492</v>
      </c>
      <c r="Z1085" s="4">
        <v>433</v>
      </c>
      <c r="AA1085" s="4">
        <v>230</v>
      </c>
      <c r="AB1085" s="4">
        <v>504</v>
      </c>
      <c r="AC1085" s="4">
        <v>1659</v>
      </c>
      <c r="AD1085" s="4">
        <v>121</v>
      </c>
      <c r="AE1085" s="4">
        <v>211</v>
      </c>
      <c r="AF1085" s="4">
        <v>66</v>
      </c>
      <c r="AG1085" s="4">
        <v>787</v>
      </c>
      <c r="AH1085" s="4">
        <v>984</v>
      </c>
      <c r="AI1085" s="4">
        <v>442</v>
      </c>
      <c r="AJ1085" s="4">
        <v>760</v>
      </c>
      <c r="AK1085" s="4">
        <v>1441</v>
      </c>
      <c r="AL1085" s="4">
        <v>567</v>
      </c>
      <c r="AM1085" s="4">
        <v>169</v>
      </c>
      <c r="AN1085" s="4">
        <v>12</v>
      </c>
      <c r="AO1085" s="4">
        <v>1340</v>
      </c>
      <c r="AP1085" s="4">
        <v>36</v>
      </c>
      <c r="AQ1085" s="4">
        <v>1176</v>
      </c>
      <c r="AR1085" s="4">
        <v>947</v>
      </c>
      <c r="AS1085" s="4">
        <v>135</v>
      </c>
      <c r="AT1085" s="4">
        <v>2030</v>
      </c>
      <c r="AU1085" s="4">
        <v>558</v>
      </c>
      <c r="AV1085" s="4">
        <v>1380</v>
      </c>
      <c r="AW1085" s="4">
        <v>1035</v>
      </c>
      <c r="AX1085" s="4">
        <v>363</v>
      </c>
      <c r="AY1085" s="4">
        <v>535</v>
      </c>
    </row>
    <row r="1086" spans="1:51">
      <c r="A1086" s="3"/>
      <c r="C1086" s="11">
        <v>0.61</v>
      </c>
      <c r="D1086" s="11">
        <v>0.54</v>
      </c>
      <c r="E1086" s="11">
        <v>0.67</v>
      </c>
      <c r="F1086" s="11">
        <v>0.73</v>
      </c>
      <c r="G1086" s="11">
        <v>0.77</v>
      </c>
      <c r="H1086" s="11">
        <v>0.62</v>
      </c>
      <c r="I1086" s="11">
        <v>0.56000000000000005</v>
      </c>
      <c r="J1086" s="11">
        <v>0.56999999999999995</v>
      </c>
      <c r="K1086" s="11">
        <v>0.6</v>
      </c>
      <c r="L1086" s="11">
        <v>0.52</v>
      </c>
      <c r="M1086" s="11">
        <v>0.61</v>
      </c>
      <c r="N1086" s="11">
        <v>0.56999999999999995</v>
      </c>
      <c r="O1086" s="11">
        <v>0.52</v>
      </c>
      <c r="P1086" s="11">
        <v>0.61</v>
      </c>
      <c r="Q1086" s="11">
        <v>0.55000000000000004</v>
      </c>
      <c r="R1086" s="11">
        <v>0.61</v>
      </c>
      <c r="S1086" s="11">
        <v>0.57999999999999996</v>
      </c>
      <c r="T1086" s="11">
        <v>0.61</v>
      </c>
      <c r="U1086" s="11">
        <v>0.75</v>
      </c>
      <c r="V1086" s="11">
        <v>0.63</v>
      </c>
      <c r="W1086" s="11">
        <v>0.56000000000000005</v>
      </c>
      <c r="X1086" s="11">
        <v>0.56999999999999995</v>
      </c>
      <c r="Y1086" s="11">
        <v>0.6</v>
      </c>
      <c r="Z1086" s="11">
        <v>0.61</v>
      </c>
      <c r="AA1086" s="11">
        <v>0.56999999999999995</v>
      </c>
      <c r="AB1086" s="11">
        <v>0.63</v>
      </c>
      <c r="AC1086" s="11">
        <v>0.61</v>
      </c>
      <c r="AD1086" s="11">
        <v>0.65</v>
      </c>
      <c r="AE1086" s="11">
        <v>0.59</v>
      </c>
      <c r="AF1086" s="11">
        <v>0.6</v>
      </c>
      <c r="AG1086" s="11">
        <v>0.64</v>
      </c>
      <c r="AH1086" s="11">
        <v>0.62</v>
      </c>
      <c r="AI1086" s="11">
        <v>0.56999999999999995</v>
      </c>
      <c r="AJ1086" s="11">
        <v>0.63</v>
      </c>
      <c r="AK1086" s="11">
        <v>0.61</v>
      </c>
      <c r="AL1086" s="11">
        <v>0.57999999999999996</v>
      </c>
      <c r="AM1086" s="11">
        <v>0.73</v>
      </c>
      <c r="AN1086" s="11">
        <v>0.49</v>
      </c>
      <c r="AO1086" s="11">
        <v>0.63</v>
      </c>
      <c r="AP1086" s="11">
        <v>0.65</v>
      </c>
      <c r="AQ1086" s="11">
        <v>0.63</v>
      </c>
      <c r="AR1086" s="11">
        <v>0.61</v>
      </c>
      <c r="AS1086" s="11">
        <v>0.59</v>
      </c>
      <c r="AT1086" s="11">
        <v>0.62</v>
      </c>
      <c r="AU1086" s="11">
        <v>0.49</v>
      </c>
      <c r="AV1086" s="11">
        <v>0.65</v>
      </c>
      <c r="AW1086" s="11">
        <v>0.61</v>
      </c>
      <c r="AX1086" s="11">
        <v>0.64</v>
      </c>
      <c r="AY1086" s="11">
        <v>0.57999999999999996</v>
      </c>
    </row>
    <row r="1087" spans="1:51">
      <c r="A1087" s="3"/>
      <c r="B1087" t="s">
        <v>274</v>
      </c>
      <c r="C1087" s="4">
        <v>1645</v>
      </c>
      <c r="D1087" s="4">
        <v>1140</v>
      </c>
      <c r="E1087" s="4">
        <v>299</v>
      </c>
      <c r="F1087" s="4">
        <v>173</v>
      </c>
      <c r="G1087" s="4">
        <v>33</v>
      </c>
      <c r="H1087" s="4">
        <v>653</v>
      </c>
      <c r="I1087" s="4">
        <v>855</v>
      </c>
      <c r="J1087" s="4">
        <v>621</v>
      </c>
      <c r="K1087" s="4">
        <v>872</v>
      </c>
      <c r="L1087" s="4">
        <v>171</v>
      </c>
      <c r="M1087" s="4">
        <v>35</v>
      </c>
      <c r="N1087" s="4">
        <v>84</v>
      </c>
      <c r="O1087" s="4">
        <v>419</v>
      </c>
      <c r="P1087" s="4">
        <v>1089</v>
      </c>
      <c r="Q1087" s="4">
        <v>598</v>
      </c>
      <c r="R1087" s="4">
        <v>956</v>
      </c>
      <c r="S1087" s="4">
        <v>764</v>
      </c>
      <c r="T1087" s="4">
        <v>721</v>
      </c>
      <c r="U1087" s="4">
        <v>187</v>
      </c>
      <c r="V1087" s="4">
        <v>195</v>
      </c>
      <c r="W1087" s="4">
        <v>590</v>
      </c>
      <c r="X1087" s="4">
        <v>668</v>
      </c>
      <c r="Y1087" s="4">
        <v>351</v>
      </c>
      <c r="Z1087" s="4">
        <v>302</v>
      </c>
      <c r="AA1087" s="4">
        <v>187</v>
      </c>
      <c r="AB1087" s="4">
        <v>346</v>
      </c>
      <c r="AC1087" s="4">
        <v>1186</v>
      </c>
      <c r="AD1087" s="4">
        <v>71</v>
      </c>
      <c r="AE1087" s="4">
        <v>171</v>
      </c>
      <c r="AF1087" s="4">
        <v>47</v>
      </c>
      <c r="AG1087" s="4">
        <v>482</v>
      </c>
      <c r="AH1087" s="4">
        <v>721</v>
      </c>
      <c r="AI1087" s="4">
        <v>362</v>
      </c>
      <c r="AJ1087" s="4">
        <v>507</v>
      </c>
      <c r="AK1087" s="4">
        <v>1029</v>
      </c>
      <c r="AL1087" s="4">
        <v>459</v>
      </c>
      <c r="AM1087" s="4">
        <v>69</v>
      </c>
      <c r="AN1087" s="4">
        <v>12</v>
      </c>
      <c r="AO1087" s="4">
        <v>906</v>
      </c>
      <c r="AP1087" s="4">
        <v>20</v>
      </c>
      <c r="AQ1087" s="4">
        <v>798</v>
      </c>
      <c r="AR1087" s="4">
        <v>668</v>
      </c>
      <c r="AS1087" s="4">
        <v>116</v>
      </c>
      <c r="AT1087" s="4">
        <v>1391</v>
      </c>
      <c r="AU1087" s="4">
        <v>654</v>
      </c>
      <c r="AV1087" s="4">
        <v>854</v>
      </c>
      <c r="AW1087" s="4">
        <v>727</v>
      </c>
      <c r="AX1087" s="4">
        <v>240</v>
      </c>
      <c r="AY1087" s="4">
        <v>424</v>
      </c>
    </row>
    <row r="1088" spans="1:51">
      <c r="A1088" s="3"/>
      <c r="C1088" s="11">
        <v>0.44</v>
      </c>
      <c r="D1088" s="11">
        <v>0.52</v>
      </c>
      <c r="E1088" s="11">
        <v>0.38</v>
      </c>
      <c r="F1088" s="11">
        <v>0.3</v>
      </c>
      <c r="G1088" s="11">
        <v>0.23</v>
      </c>
      <c r="H1088" s="11">
        <v>0.42</v>
      </c>
      <c r="I1088" s="11">
        <v>0.49</v>
      </c>
      <c r="J1088" s="11">
        <v>0.48</v>
      </c>
      <c r="K1088" s="11">
        <v>0.46</v>
      </c>
      <c r="L1088" s="11">
        <v>0.54</v>
      </c>
      <c r="M1088" s="11">
        <v>0.42</v>
      </c>
      <c r="N1088" s="11">
        <v>0.48</v>
      </c>
      <c r="O1088" s="11">
        <v>0.55000000000000004</v>
      </c>
      <c r="P1088" s="11">
        <v>0.43</v>
      </c>
      <c r="Q1088" s="11">
        <v>0.5</v>
      </c>
      <c r="R1088" s="11">
        <v>0.43</v>
      </c>
      <c r="S1088" s="11">
        <v>0.47</v>
      </c>
      <c r="T1088" s="11">
        <v>0.45</v>
      </c>
      <c r="U1088" s="11">
        <v>0.28000000000000003</v>
      </c>
      <c r="V1088" s="11">
        <v>0.41</v>
      </c>
      <c r="W1088" s="11">
        <v>0.5</v>
      </c>
      <c r="X1088" s="11">
        <v>0.48</v>
      </c>
      <c r="Y1088" s="11">
        <v>0.43</v>
      </c>
      <c r="Z1088" s="11">
        <v>0.43</v>
      </c>
      <c r="AA1088" s="11">
        <v>0.46</v>
      </c>
      <c r="AB1088" s="11">
        <v>0.43</v>
      </c>
      <c r="AC1088" s="11">
        <v>0.44</v>
      </c>
      <c r="AD1088" s="11">
        <v>0.38</v>
      </c>
      <c r="AE1088" s="11">
        <v>0.48</v>
      </c>
      <c r="AF1088" s="11">
        <v>0.43</v>
      </c>
      <c r="AG1088" s="11">
        <v>0.39</v>
      </c>
      <c r="AH1088" s="11">
        <v>0.45</v>
      </c>
      <c r="AI1088" s="11">
        <v>0.46</v>
      </c>
      <c r="AJ1088" s="11">
        <v>0.42</v>
      </c>
      <c r="AK1088" s="11">
        <v>0.44</v>
      </c>
      <c r="AL1088" s="11">
        <v>0.47</v>
      </c>
      <c r="AM1088" s="11">
        <v>0.3</v>
      </c>
      <c r="AN1088" s="11">
        <v>0.47</v>
      </c>
      <c r="AO1088" s="11">
        <v>0.42</v>
      </c>
      <c r="AP1088" s="11">
        <v>0.37</v>
      </c>
      <c r="AQ1088" s="11">
        <v>0.43</v>
      </c>
      <c r="AR1088" s="11">
        <v>0.43</v>
      </c>
      <c r="AS1088" s="11">
        <v>0.51</v>
      </c>
      <c r="AT1088" s="11">
        <v>0.42</v>
      </c>
      <c r="AU1088" s="11">
        <v>0.56999999999999995</v>
      </c>
      <c r="AV1088" s="11">
        <v>0.4</v>
      </c>
      <c r="AW1088" s="11">
        <v>0.43</v>
      </c>
      <c r="AX1088" s="11">
        <v>0.42</v>
      </c>
      <c r="AY1088" s="11">
        <v>0.46</v>
      </c>
    </row>
    <row r="1089" spans="1:51">
      <c r="A1089" s="3"/>
    </row>
    <row r="1090" spans="1:51">
      <c r="A1090" s="3"/>
    </row>
    <row r="1091" spans="1:51">
      <c r="A1091" s="2" t="s">
        <v>310</v>
      </c>
    </row>
    <row r="1092" spans="1:51">
      <c r="A1092" s="3"/>
    </row>
    <row r="1093" spans="1:51" s="10" customFormat="1" ht="29.25" customHeight="1">
      <c r="A1093" s="9"/>
      <c r="C1093" s="7" t="s">
        <v>39</v>
      </c>
      <c r="D1093" s="14" t="s">
        <v>15</v>
      </c>
      <c r="E1093" s="15"/>
      <c r="F1093" s="15"/>
      <c r="G1093" s="15"/>
      <c r="H1093" s="14" t="s">
        <v>16</v>
      </c>
      <c r="I1093" s="15"/>
      <c r="J1093" s="14" t="s">
        <v>17</v>
      </c>
      <c r="K1093" s="15"/>
      <c r="L1093" s="15"/>
      <c r="M1093" s="15"/>
      <c r="N1093" s="15"/>
      <c r="O1093" s="14" t="s">
        <v>40</v>
      </c>
      <c r="P1093" s="15"/>
      <c r="Q1093" s="14" t="s">
        <v>19</v>
      </c>
      <c r="R1093" s="15"/>
      <c r="S1093" s="14" t="s">
        <v>41</v>
      </c>
      <c r="T1093" s="15"/>
      <c r="U1093" s="14" t="s">
        <v>42</v>
      </c>
      <c r="V1093" s="15"/>
      <c r="W1093" s="15"/>
      <c r="X1093" s="15"/>
      <c r="Y1093" s="14" t="s">
        <v>22</v>
      </c>
      <c r="Z1093" s="15"/>
      <c r="AA1093" s="15"/>
      <c r="AB1093" s="15"/>
      <c r="AC1093" s="15"/>
      <c r="AD1093" s="15"/>
      <c r="AE1093" s="15"/>
      <c r="AF1093" s="15"/>
      <c r="AG1093" s="14" t="s">
        <v>23</v>
      </c>
      <c r="AH1093" s="15"/>
      <c r="AI1093" s="15"/>
      <c r="AJ1093" s="14" t="s">
        <v>24</v>
      </c>
      <c r="AK1093" s="15"/>
      <c r="AL1093" s="14" t="s">
        <v>25</v>
      </c>
      <c r="AM1093" s="15"/>
      <c r="AN1093" s="15"/>
      <c r="AO1093" s="15"/>
      <c r="AP1093" s="15"/>
      <c r="AQ1093" s="15"/>
      <c r="AR1093" s="15"/>
      <c r="AS1093" s="14" t="s">
        <v>26</v>
      </c>
      <c r="AT1093" s="15"/>
      <c r="AU1093" s="14" t="s">
        <v>43</v>
      </c>
      <c r="AV1093" s="15"/>
      <c r="AW1093" s="14" t="s">
        <v>44</v>
      </c>
      <c r="AX1093" s="15"/>
      <c r="AY1093" s="15"/>
    </row>
    <row r="1094" spans="1:51" s="7" customFormat="1" ht="32.25" customHeight="1">
      <c r="A1094" s="6"/>
      <c r="D1094" s="8" t="s">
        <v>45</v>
      </c>
      <c r="E1094" s="8" t="s">
        <v>46</v>
      </c>
      <c r="F1094" s="8" t="s">
        <v>47</v>
      </c>
      <c r="G1094" s="8" t="s">
        <v>48</v>
      </c>
      <c r="H1094" s="8" t="s">
        <v>49</v>
      </c>
      <c r="I1094" s="8" t="s">
        <v>50</v>
      </c>
      <c r="J1094" s="8" t="s">
        <v>51</v>
      </c>
      <c r="K1094" s="8" t="s">
        <v>52</v>
      </c>
      <c r="L1094" s="8" t="s">
        <v>53</v>
      </c>
      <c r="M1094" s="8" t="s">
        <v>54</v>
      </c>
      <c r="N1094" s="8" t="s">
        <v>55</v>
      </c>
      <c r="O1094" s="8" t="s">
        <v>56</v>
      </c>
      <c r="P1094" s="8" t="s">
        <v>57</v>
      </c>
      <c r="Q1094" s="8" t="s">
        <v>56</v>
      </c>
      <c r="R1094" s="8" t="s">
        <v>57</v>
      </c>
      <c r="S1094" s="8" t="s">
        <v>56</v>
      </c>
      <c r="T1094" s="8" t="s">
        <v>57</v>
      </c>
      <c r="U1094" s="8" t="s">
        <v>58</v>
      </c>
      <c r="V1094" s="8" t="s">
        <v>59</v>
      </c>
      <c r="W1094" s="8" t="s">
        <v>60</v>
      </c>
      <c r="X1094" s="8" t="s">
        <v>61</v>
      </c>
      <c r="Y1094" s="8" t="s">
        <v>62</v>
      </c>
      <c r="Z1094" s="8" t="s">
        <v>63</v>
      </c>
      <c r="AA1094" s="8" t="s">
        <v>64</v>
      </c>
      <c r="AB1094" s="8" t="s">
        <v>65</v>
      </c>
      <c r="AC1094" s="8" t="s">
        <v>66</v>
      </c>
      <c r="AD1094" s="8" t="s">
        <v>67</v>
      </c>
      <c r="AE1094" s="8" t="s">
        <v>68</v>
      </c>
      <c r="AF1094" s="8" t="s">
        <v>69</v>
      </c>
      <c r="AG1094" s="8" t="s">
        <v>70</v>
      </c>
      <c r="AH1094" s="8" t="s">
        <v>71</v>
      </c>
      <c r="AI1094" s="8" t="s">
        <v>72</v>
      </c>
      <c r="AJ1094" s="8" t="s">
        <v>73</v>
      </c>
      <c r="AK1094" s="8" t="s">
        <v>74</v>
      </c>
      <c r="AL1094" s="8" t="s">
        <v>75</v>
      </c>
      <c r="AM1094" s="8" t="s">
        <v>76</v>
      </c>
      <c r="AN1094" s="8" t="s">
        <v>77</v>
      </c>
      <c r="AO1094" s="8" t="s">
        <v>78</v>
      </c>
      <c r="AP1094" s="8" t="s">
        <v>79</v>
      </c>
      <c r="AQ1094" s="8" t="s">
        <v>80</v>
      </c>
      <c r="AR1094" s="8" t="s">
        <v>81</v>
      </c>
      <c r="AS1094" s="8" t="s">
        <v>82</v>
      </c>
      <c r="AT1094" s="8" t="s">
        <v>57</v>
      </c>
      <c r="AU1094" s="8" t="s">
        <v>56</v>
      </c>
      <c r="AV1094" s="8" t="s">
        <v>57</v>
      </c>
      <c r="AW1094" s="8" t="s">
        <v>83</v>
      </c>
      <c r="AX1094" s="8" t="s">
        <v>84</v>
      </c>
      <c r="AY1094" s="8" t="s">
        <v>85</v>
      </c>
    </row>
    <row r="1095" spans="1:51">
      <c r="A1095" s="3" t="s">
        <v>86</v>
      </c>
      <c r="C1095" s="4">
        <v>1566</v>
      </c>
      <c r="D1095" s="4">
        <v>1107</v>
      </c>
      <c r="E1095" s="4">
        <v>271</v>
      </c>
      <c r="F1095" s="4">
        <v>149</v>
      </c>
      <c r="G1095" s="4">
        <v>39</v>
      </c>
      <c r="H1095" s="4">
        <v>593</v>
      </c>
      <c r="I1095" s="4">
        <v>846</v>
      </c>
      <c r="J1095" s="4">
        <v>558</v>
      </c>
      <c r="K1095" s="4">
        <v>867</v>
      </c>
      <c r="L1095" s="4">
        <v>168</v>
      </c>
      <c r="M1095" s="4">
        <v>35</v>
      </c>
      <c r="N1095" s="4">
        <v>90</v>
      </c>
      <c r="O1095" s="4">
        <v>419</v>
      </c>
      <c r="P1095" s="4">
        <v>1020</v>
      </c>
      <c r="Q1095" s="4">
        <v>564</v>
      </c>
      <c r="R1095" s="4">
        <v>916</v>
      </c>
      <c r="S1095" s="4">
        <v>740</v>
      </c>
      <c r="T1095" s="4">
        <v>677</v>
      </c>
      <c r="U1095" s="4">
        <v>191</v>
      </c>
      <c r="V1095" s="4">
        <v>177</v>
      </c>
      <c r="W1095" s="4">
        <v>569</v>
      </c>
      <c r="X1095" s="4">
        <v>624</v>
      </c>
      <c r="Y1095" s="4">
        <v>348</v>
      </c>
      <c r="Z1095" s="4">
        <v>286</v>
      </c>
      <c r="AA1095" s="4">
        <v>172</v>
      </c>
      <c r="AB1095" s="4">
        <v>332</v>
      </c>
      <c r="AC1095" s="4">
        <v>1138</v>
      </c>
      <c r="AD1095" s="4">
        <v>66</v>
      </c>
      <c r="AE1095" s="4">
        <v>167</v>
      </c>
      <c r="AF1095" s="4">
        <v>41</v>
      </c>
      <c r="AG1095" s="4">
        <v>476</v>
      </c>
      <c r="AH1095" s="4">
        <v>697</v>
      </c>
      <c r="AI1095" s="4">
        <v>322</v>
      </c>
      <c r="AJ1095" s="4">
        <v>462</v>
      </c>
      <c r="AK1095" s="4">
        <v>1009</v>
      </c>
      <c r="AL1095" s="4">
        <v>424</v>
      </c>
      <c r="AM1095" s="4">
        <v>58</v>
      </c>
      <c r="AN1095" s="4">
        <v>13</v>
      </c>
      <c r="AO1095" s="4">
        <v>892</v>
      </c>
      <c r="AP1095" s="4">
        <v>19</v>
      </c>
      <c r="AQ1095" s="4">
        <v>790</v>
      </c>
      <c r="AR1095" s="4">
        <v>616</v>
      </c>
      <c r="AS1095" s="4">
        <v>118</v>
      </c>
      <c r="AT1095" s="4">
        <v>1330</v>
      </c>
      <c r="AU1095" s="4">
        <v>690</v>
      </c>
      <c r="AV1095" s="4">
        <v>749</v>
      </c>
      <c r="AW1095" s="4">
        <v>723</v>
      </c>
      <c r="AX1095" s="4">
        <v>231</v>
      </c>
      <c r="AY1095" s="4">
        <v>389</v>
      </c>
    </row>
    <row r="1096" spans="1:51">
      <c r="A1096" s="3"/>
    </row>
    <row r="1097" spans="1:51">
      <c r="A1097" s="3" t="s">
        <v>311</v>
      </c>
      <c r="B1097" t="s">
        <v>284</v>
      </c>
      <c r="C1097" s="4">
        <v>796</v>
      </c>
      <c r="D1097" s="4">
        <v>563</v>
      </c>
      <c r="E1097" s="4">
        <v>133</v>
      </c>
      <c r="F1097" s="4">
        <v>81</v>
      </c>
      <c r="G1097" s="4">
        <v>20</v>
      </c>
      <c r="H1097" s="4">
        <v>302</v>
      </c>
      <c r="I1097" s="4">
        <v>424</v>
      </c>
      <c r="J1097" s="4">
        <v>249</v>
      </c>
      <c r="K1097" s="4">
        <v>493</v>
      </c>
      <c r="L1097" s="4">
        <v>77</v>
      </c>
      <c r="M1097" s="4">
        <v>18</v>
      </c>
      <c r="N1097" s="4">
        <v>43</v>
      </c>
      <c r="O1097" s="4">
        <v>238</v>
      </c>
      <c r="P1097" s="4">
        <v>487</v>
      </c>
      <c r="Q1097" s="4">
        <v>279</v>
      </c>
      <c r="R1097" s="4">
        <v>470</v>
      </c>
      <c r="S1097" s="4">
        <v>386</v>
      </c>
      <c r="T1097" s="4">
        <v>328</v>
      </c>
      <c r="U1097" s="4">
        <v>95</v>
      </c>
      <c r="V1097" s="4">
        <v>111</v>
      </c>
      <c r="W1097" s="4">
        <v>321</v>
      </c>
      <c r="X1097" s="4">
        <v>266</v>
      </c>
      <c r="Y1097" s="4">
        <v>191</v>
      </c>
      <c r="Z1097" s="4">
        <v>167</v>
      </c>
      <c r="AA1097" s="4">
        <v>83</v>
      </c>
      <c r="AB1097" s="4">
        <v>159</v>
      </c>
      <c r="AC1097" s="4">
        <v>600</v>
      </c>
      <c r="AD1097" s="4">
        <v>30</v>
      </c>
      <c r="AE1097" s="4">
        <v>84</v>
      </c>
      <c r="AF1097" s="4">
        <v>15</v>
      </c>
      <c r="AG1097" s="4">
        <v>277</v>
      </c>
      <c r="AH1097" s="4">
        <v>368</v>
      </c>
      <c r="AI1097" s="4">
        <v>124</v>
      </c>
      <c r="AJ1097" s="4">
        <v>223</v>
      </c>
      <c r="AK1097" s="4">
        <v>530</v>
      </c>
      <c r="AL1097" s="4">
        <v>243</v>
      </c>
      <c r="AM1097" s="4">
        <v>24</v>
      </c>
      <c r="AN1097" s="4">
        <v>6</v>
      </c>
      <c r="AO1097" s="4">
        <v>440</v>
      </c>
      <c r="AP1097" s="4">
        <v>8</v>
      </c>
      <c r="AQ1097" s="4">
        <v>393</v>
      </c>
      <c r="AR1097" s="4">
        <v>328</v>
      </c>
      <c r="AS1097" s="4">
        <v>77</v>
      </c>
      <c r="AT1097" s="4">
        <v>660</v>
      </c>
      <c r="AU1097" s="4">
        <v>394</v>
      </c>
      <c r="AV1097" s="4">
        <v>331</v>
      </c>
      <c r="AW1097" s="4">
        <v>359</v>
      </c>
      <c r="AX1097" s="4">
        <v>120</v>
      </c>
      <c r="AY1097" s="4">
        <v>213</v>
      </c>
    </row>
    <row r="1098" spans="1:51">
      <c r="A1098" s="3"/>
      <c r="C1098" s="11">
        <v>0.51</v>
      </c>
      <c r="D1098" s="11">
        <v>0.51</v>
      </c>
      <c r="E1098" s="11">
        <v>0.49</v>
      </c>
      <c r="F1098" s="11">
        <v>0.54</v>
      </c>
      <c r="G1098" s="11">
        <v>0.5</v>
      </c>
      <c r="H1098" s="11">
        <v>0.51</v>
      </c>
      <c r="I1098" s="11">
        <v>0.5</v>
      </c>
      <c r="J1098" s="11">
        <v>0.45</v>
      </c>
      <c r="K1098" s="11">
        <v>0.56999999999999995</v>
      </c>
      <c r="L1098" s="11">
        <v>0.46</v>
      </c>
      <c r="M1098" s="11">
        <v>0.51</v>
      </c>
      <c r="N1098" s="11">
        <v>0.48</v>
      </c>
      <c r="O1098" s="11">
        <v>0.56999999999999995</v>
      </c>
      <c r="P1098" s="11">
        <v>0.48</v>
      </c>
      <c r="Q1098" s="11">
        <v>0.49</v>
      </c>
      <c r="R1098" s="11">
        <v>0.51</v>
      </c>
      <c r="S1098" s="11">
        <v>0.52</v>
      </c>
      <c r="T1098" s="11">
        <v>0.48</v>
      </c>
      <c r="U1098" s="11">
        <v>0.5</v>
      </c>
      <c r="V1098" s="11">
        <v>0.63</v>
      </c>
      <c r="W1098" s="11">
        <v>0.56000000000000005</v>
      </c>
      <c r="X1098" s="11">
        <v>0.43</v>
      </c>
      <c r="Y1098" s="11">
        <v>0.55000000000000004</v>
      </c>
      <c r="Z1098" s="11">
        <v>0.57999999999999996</v>
      </c>
      <c r="AA1098" s="11">
        <v>0.48</v>
      </c>
      <c r="AB1098" s="11">
        <v>0.48</v>
      </c>
      <c r="AC1098" s="11">
        <v>0.53</v>
      </c>
      <c r="AD1098" s="11">
        <v>0.46</v>
      </c>
      <c r="AE1098" s="11">
        <v>0.5</v>
      </c>
      <c r="AF1098" s="11">
        <v>0.36</v>
      </c>
      <c r="AG1098" s="11">
        <v>0.57999999999999996</v>
      </c>
      <c r="AH1098" s="11">
        <v>0.53</v>
      </c>
      <c r="AI1098" s="11">
        <v>0.38</v>
      </c>
      <c r="AJ1098" s="11">
        <v>0.48</v>
      </c>
      <c r="AK1098" s="11">
        <v>0.53</v>
      </c>
      <c r="AL1098" s="11">
        <v>0.56999999999999995</v>
      </c>
      <c r="AM1098" s="11">
        <v>0.41</v>
      </c>
      <c r="AN1098" s="11">
        <v>0.43</v>
      </c>
      <c r="AO1098" s="11">
        <v>0.49</v>
      </c>
      <c r="AP1098" s="11">
        <v>0.42</v>
      </c>
      <c r="AQ1098" s="11">
        <v>0.5</v>
      </c>
      <c r="AR1098" s="11">
        <v>0.53</v>
      </c>
      <c r="AS1098" s="11">
        <v>0.66</v>
      </c>
      <c r="AT1098" s="11">
        <v>0.5</v>
      </c>
      <c r="AU1098" s="11">
        <v>0.56999999999999995</v>
      </c>
      <c r="AV1098" s="11">
        <v>0.44</v>
      </c>
      <c r="AW1098" s="11">
        <v>0.5</v>
      </c>
      <c r="AX1098" s="11">
        <v>0.52</v>
      </c>
      <c r="AY1098" s="11">
        <v>0.55000000000000004</v>
      </c>
    </row>
    <row r="1099" spans="1:51">
      <c r="A1099" s="3"/>
      <c r="B1099" t="s">
        <v>283</v>
      </c>
      <c r="C1099" s="4">
        <v>530</v>
      </c>
      <c r="D1099" s="4">
        <v>372</v>
      </c>
      <c r="E1099" s="4">
        <v>83</v>
      </c>
      <c r="F1099" s="4">
        <v>58</v>
      </c>
      <c r="G1099" s="4">
        <v>18</v>
      </c>
      <c r="H1099" s="4">
        <v>202</v>
      </c>
      <c r="I1099" s="4">
        <v>287</v>
      </c>
      <c r="J1099" s="4">
        <v>183</v>
      </c>
      <c r="K1099" s="4">
        <v>313</v>
      </c>
      <c r="L1099" s="4">
        <v>51</v>
      </c>
      <c r="M1099" s="4">
        <v>11</v>
      </c>
      <c r="N1099" s="4">
        <v>27</v>
      </c>
      <c r="O1099" s="4">
        <v>154</v>
      </c>
      <c r="P1099" s="4">
        <v>335</v>
      </c>
      <c r="Q1099" s="4">
        <v>167</v>
      </c>
      <c r="R1099" s="4">
        <v>334</v>
      </c>
      <c r="S1099" s="4">
        <v>258</v>
      </c>
      <c r="T1099" s="4">
        <v>221</v>
      </c>
      <c r="U1099" s="4">
        <v>67</v>
      </c>
      <c r="V1099" s="4">
        <v>83</v>
      </c>
      <c r="W1099" s="4">
        <v>184</v>
      </c>
      <c r="X1099" s="4">
        <v>195</v>
      </c>
      <c r="Y1099" s="4">
        <v>114</v>
      </c>
      <c r="Z1099" s="4">
        <v>101</v>
      </c>
      <c r="AA1099" s="4">
        <v>57</v>
      </c>
      <c r="AB1099" s="4">
        <v>123</v>
      </c>
      <c r="AC1099" s="4">
        <v>395</v>
      </c>
      <c r="AD1099" s="4">
        <v>21</v>
      </c>
      <c r="AE1099" s="4">
        <v>61</v>
      </c>
      <c r="AF1099" s="4">
        <v>13</v>
      </c>
      <c r="AG1099" s="4">
        <v>185</v>
      </c>
      <c r="AH1099" s="4">
        <v>230</v>
      </c>
      <c r="AI1099" s="4">
        <v>98</v>
      </c>
      <c r="AJ1099" s="4">
        <v>154</v>
      </c>
      <c r="AK1099" s="4">
        <v>353</v>
      </c>
      <c r="AL1099" s="4">
        <v>158</v>
      </c>
      <c r="AM1099" s="4">
        <v>16</v>
      </c>
      <c r="AN1099" s="4">
        <v>5</v>
      </c>
      <c r="AO1099" s="4">
        <v>309</v>
      </c>
      <c r="AP1099" s="4">
        <v>3</v>
      </c>
      <c r="AQ1099" s="4">
        <v>277</v>
      </c>
      <c r="AR1099" s="4">
        <v>215</v>
      </c>
      <c r="AS1099" s="4">
        <v>60</v>
      </c>
      <c r="AT1099" s="4">
        <v>435</v>
      </c>
      <c r="AU1099" s="4">
        <v>277</v>
      </c>
      <c r="AV1099" s="4">
        <v>212</v>
      </c>
      <c r="AW1099" s="4">
        <v>246</v>
      </c>
      <c r="AX1099" s="4">
        <v>73</v>
      </c>
      <c r="AY1099" s="4">
        <v>138</v>
      </c>
    </row>
    <row r="1100" spans="1:51">
      <c r="A1100" s="3"/>
      <c r="C1100" s="11">
        <v>0.34</v>
      </c>
      <c r="D1100" s="11">
        <v>0.34</v>
      </c>
      <c r="E1100" s="11">
        <v>0.31</v>
      </c>
      <c r="F1100" s="11">
        <v>0.39</v>
      </c>
      <c r="G1100" s="11">
        <v>0.45</v>
      </c>
      <c r="H1100" s="11">
        <v>0.34</v>
      </c>
      <c r="I1100" s="11">
        <v>0.34</v>
      </c>
      <c r="J1100" s="11">
        <v>0.33</v>
      </c>
      <c r="K1100" s="11">
        <v>0.36</v>
      </c>
      <c r="L1100" s="11">
        <v>0.3</v>
      </c>
      <c r="M1100" s="11">
        <v>0.3</v>
      </c>
      <c r="N1100" s="11">
        <v>0.3</v>
      </c>
      <c r="O1100" s="11">
        <v>0.37</v>
      </c>
      <c r="P1100" s="11">
        <v>0.33</v>
      </c>
      <c r="Q1100" s="11">
        <v>0.3</v>
      </c>
      <c r="R1100" s="11">
        <v>0.36</v>
      </c>
      <c r="S1100" s="11">
        <v>0.35</v>
      </c>
      <c r="T1100" s="11">
        <v>0.33</v>
      </c>
      <c r="U1100" s="11">
        <v>0.35</v>
      </c>
      <c r="V1100" s="11">
        <v>0.47</v>
      </c>
      <c r="W1100" s="11">
        <v>0.32</v>
      </c>
      <c r="X1100" s="11">
        <v>0.31</v>
      </c>
      <c r="Y1100" s="11">
        <v>0.33</v>
      </c>
      <c r="Z1100" s="11">
        <v>0.35</v>
      </c>
      <c r="AA1100" s="11">
        <v>0.33</v>
      </c>
      <c r="AB1100" s="11">
        <v>0.37</v>
      </c>
      <c r="AC1100" s="11">
        <v>0.35</v>
      </c>
      <c r="AD1100" s="11">
        <v>0.32</v>
      </c>
      <c r="AE1100" s="11">
        <v>0.36</v>
      </c>
      <c r="AF1100" s="11">
        <v>0.31</v>
      </c>
      <c r="AG1100" s="11">
        <v>0.39</v>
      </c>
      <c r="AH1100" s="11">
        <v>0.33</v>
      </c>
      <c r="AI1100" s="11">
        <v>0.3</v>
      </c>
      <c r="AJ1100" s="11">
        <v>0.33</v>
      </c>
      <c r="AK1100" s="11">
        <v>0.35</v>
      </c>
      <c r="AL1100" s="11">
        <v>0.37</v>
      </c>
      <c r="AM1100" s="11">
        <v>0.28000000000000003</v>
      </c>
      <c r="AN1100" s="11">
        <v>0.36</v>
      </c>
      <c r="AO1100" s="11">
        <v>0.35</v>
      </c>
      <c r="AP1100" s="11">
        <v>0.16</v>
      </c>
      <c r="AQ1100" s="11">
        <v>0.35</v>
      </c>
      <c r="AR1100" s="11">
        <v>0.35</v>
      </c>
      <c r="AS1100" s="11">
        <v>0.51</v>
      </c>
      <c r="AT1100" s="11">
        <v>0.33</v>
      </c>
      <c r="AU1100" s="11">
        <v>0.4</v>
      </c>
      <c r="AV1100" s="11">
        <v>0.28000000000000003</v>
      </c>
      <c r="AW1100" s="11">
        <v>0.34</v>
      </c>
      <c r="AX1100" s="11">
        <v>0.32</v>
      </c>
      <c r="AY1100" s="11">
        <v>0.36</v>
      </c>
    </row>
    <row r="1101" spans="1:51">
      <c r="A1101" s="3"/>
      <c r="B1101" t="s">
        <v>286</v>
      </c>
      <c r="C1101" s="4">
        <v>525</v>
      </c>
      <c r="D1101" s="4">
        <v>386</v>
      </c>
      <c r="E1101" s="4">
        <v>76</v>
      </c>
      <c r="F1101" s="4">
        <v>44</v>
      </c>
      <c r="G1101" s="4">
        <v>19</v>
      </c>
      <c r="H1101" s="4">
        <v>227</v>
      </c>
      <c r="I1101" s="4">
        <v>252</v>
      </c>
      <c r="J1101" s="4">
        <v>152</v>
      </c>
      <c r="K1101" s="4">
        <v>337</v>
      </c>
      <c r="L1101" s="4">
        <v>55</v>
      </c>
      <c r="M1101" s="4">
        <v>13</v>
      </c>
      <c r="N1101" s="4">
        <v>32</v>
      </c>
      <c r="O1101" s="4">
        <v>165</v>
      </c>
      <c r="P1101" s="4">
        <v>314</v>
      </c>
      <c r="Q1101" s="4">
        <v>185</v>
      </c>
      <c r="R1101" s="4">
        <v>309</v>
      </c>
      <c r="S1101" s="4">
        <v>248</v>
      </c>
      <c r="T1101" s="4">
        <v>221</v>
      </c>
      <c r="U1101" s="4">
        <v>72</v>
      </c>
      <c r="V1101" s="4">
        <v>70</v>
      </c>
      <c r="W1101" s="4">
        <v>201</v>
      </c>
      <c r="X1101" s="4">
        <v>181</v>
      </c>
      <c r="Y1101" s="4">
        <v>118</v>
      </c>
      <c r="Z1101" s="4">
        <v>106</v>
      </c>
      <c r="AA1101" s="4">
        <v>68</v>
      </c>
      <c r="AB1101" s="4">
        <v>103</v>
      </c>
      <c r="AC1101" s="4">
        <v>394</v>
      </c>
      <c r="AD1101" s="4">
        <v>15</v>
      </c>
      <c r="AE1101" s="4">
        <v>49</v>
      </c>
      <c r="AF1101" s="4">
        <v>13</v>
      </c>
      <c r="AG1101" s="4">
        <v>183</v>
      </c>
      <c r="AH1101" s="4">
        <v>230</v>
      </c>
      <c r="AI1101" s="4">
        <v>87</v>
      </c>
      <c r="AJ1101" s="4">
        <v>171</v>
      </c>
      <c r="AK1101" s="4">
        <v>317</v>
      </c>
      <c r="AL1101" s="4">
        <v>180</v>
      </c>
      <c r="AM1101" s="4">
        <v>18</v>
      </c>
      <c r="AN1101" s="4">
        <v>6</v>
      </c>
      <c r="AO1101" s="4">
        <v>249</v>
      </c>
      <c r="AP1101" s="4">
        <v>5</v>
      </c>
      <c r="AQ1101" s="4">
        <v>225</v>
      </c>
      <c r="AR1101" s="4">
        <v>233</v>
      </c>
      <c r="AS1101" s="4">
        <v>45</v>
      </c>
      <c r="AT1101" s="4">
        <v>437</v>
      </c>
      <c r="AU1101" s="4">
        <v>300</v>
      </c>
      <c r="AV1101" s="4">
        <v>178</v>
      </c>
      <c r="AW1101" s="4">
        <v>236</v>
      </c>
      <c r="AX1101" s="4">
        <v>76</v>
      </c>
      <c r="AY1101" s="4">
        <v>139</v>
      </c>
    </row>
    <row r="1102" spans="1:51">
      <c r="A1102" s="3"/>
      <c r="C1102" s="11">
        <v>0.34</v>
      </c>
      <c r="D1102" s="11">
        <v>0.35</v>
      </c>
      <c r="E1102" s="11">
        <v>0.28000000000000003</v>
      </c>
      <c r="F1102" s="11">
        <v>0.3</v>
      </c>
      <c r="G1102" s="11">
        <v>0.48</v>
      </c>
      <c r="H1102" s="11">
        <v>0.38</v>
      </c>
      <c r="I1102" s="11">
        <v>0.3</v>
      </c>
      <c r="J1102" s="11">
        <v>0.27</v>
      </c>
      <c r="K1102" s="11">
        <v>0.39</v>
      </c>
      <c r="L1102" s="11">
        <v>0.33</v>
      </c>
      <c r="M1102" s="11">
        <v>0.38</v>
      </c>
      <c r="N1102" s="11">
        <v>0.36</v>
      </c>
      <c r="O1102" s="11">
        <v>0.39</v>
      </c>
      <c r="P1102" s="11">
        <v>0.31</v>
      </c>
      <c r="Q1102" s="11">
        <v>0.33</v>
      </c>
      <c r="R1102" s="11">
        <v>0.34</v>
      </c>
      <c r="S1102" s="11">
        <v>0.33</v>
      </c>
      <c r="T1102" s="11">
        <v>0.33</v>
      </c>
      <c r="U1102" s="11">
        <v>0.38</v>
      </c>
      <c r="V1102" s="11">
        <v>0.39</v>
      </c>
      <c r="W1102" s="11">
        <v>0.35</v>
      </c>
      <c r="X1102" s="11">
        <v>0.28999999999999998</v>
      </c>
      <c r="Y1102" s="11">
        <v>0.34</v>
      </c>
      <c r="Z1102" s="11">
        <v>0.37</v>
      </c>
      <c r="AA1102" s="11">
        <v>0.39</v>
      </c>
      <c r="AB1102" s="11">
        <v>0.31</v>
      </c>
      <c r="AC1102" s="11">
        <v>0.35</v>
      </c>
      <c r="AD1102" s="11">
        <v>0.23</v>
      </c>
      <c r="AE1102" s="11">
        <v>0.28999999999999998</v>
      </c>
      <c r="AF1102" s="11">
        <v>0.31</v>
      </c>
      <c r="AG1102" s="11">
        <v>0.38</v>
      </c>
      <c r="AH1102" s="11">
        <v>0.33</v>
      </c>
      <c r="AI1102" s="11">
        <v>0.27</v>
      </c>
      <c r="AJ1102" s="11">
        <v>0.37</v>
      </c>
      <c r="AK1102" s="11">
        <v>0.31</v>
      </c>
      <c r="AL1102" s="11">
        <v>0.42</v>
      </c>
      <c r="AM1102" s="11">
        <v>0.31</v>
      </c>
      <c r="AN1102" s="11">
        <v>0.42</v>
      </c>
      <c r="AO1102" s="11">
        <v>0.28000000000000003</v>
      </c>
      <c r="AP1102" s="11">
        <v>0.27</v>
      </c>
      <c r="AQ1102" s="11">
        <v>0.28000000000000003</v>
      </c>
      <c r="AR1102" s="11">
        <v>0.38</v>
      </c>
      <c r="AS1102" s="11">
        <v>0.38</v>
      </c>
      <c r="AT1102" s="11">
        <v>0.33</v>
      </c>
      <c r="AU1102" s="11">
        <v>0.44</v>
      </c>
      <c r="AV1102" s="11">
        <v>0.24</v>
      </c>
      <c r="AW1102" s="11">
        <v>0.33</v>
      </c>
      <c r="AX1102" s="11">
        <v>0.33</v>
      </c>
      <c r="AY1102" s="11">
        <v>0.36</v>
      </c>
    </row>
    <row r="1103" spans="1:51">
      <c r="A1103" s="3"/>
      <c r="B1103" t="s">
        <v>285</v>
      </c>
      <c r="C1103" s="4">
        <v>467</v>
      </c>
      <c r="D1103" s="4">
        <v>349</v>
      </c>
      <c r="E1103" s="4">
        <v>70</v>
      </c>
      <c r="F1103" s="4">
        <v>40</v>
      </c>
      <c r="G1103" s="4">
        <v>9</v>
      </c>
      <c r="H1103" s="4">
        <v>172</v>
      </c>
      <c r="I1103" s="4">
        <v>264</v>
      </c>
      <c r="J1103" s="4">
        <v>152</v>
      </c>
      <c r="K1103" s="4">
        <v>294</v>
      </c>
      <c r="L1103" s="4">
        <v>50</v>
      </c>
      <c r="M1103" s="4">
        <v>13</v>
      </c>
      <c r="N1103" s="4">
        <v>29</v>
      </c>
      <c r="O1103" s="4">
        <v>153</v>
      </c>
      <c r="P1103" s="4">
        <v>284</v>
      </c>
      <c r="Q1103" s="4">
        <v>178</v>
      </c>
      <c r="R1103" s="4">
        <v>266</v>
      </c>
      <c r="S1103" s="4">
        <v>248</v>
      </c>
      <c r="T1103" s="4">
        <v>180</v>
      </c>
      <c r="U1103" s="4">
        <v>53</v>
      </c>
      <c r="V1103" s="4">
        <v>70</v>
      </c>
      <c r="W1103" s="4">
        <v>170</v>
      </c>
      <c r="X1103" s="4">
        <v>173</v>
      </c>
      <c r="Y1103" s="4">
        <v>119</v>
      </c>
      <c r="Z1103" s="4">
        <v>101</v>
      </c>
      <c r="AA1103" s="4">
        <v>45</v>
      </c>
      <c r="AB1103" s="4">
        <v>102</v>
      </c>
      <c r="AC1103" s="4">
        <v>366</v>
      </c>
      <c r="AD1103" s="4">
        <v>16</v>
      </c>
      <c r="AE1103" s="4">
        <v>43</v>
      </c>
      <c r="AF1103" s="4">
        <v>10</v>
      </c>
      <c r="AG1103" s="4">
        <v>165</v>
      </c>
      <c r="AH1103" s="4">
        <v>205</v>
      </c>
      <c r="AI1103" s="4">
        <v>86</v>
      </c>
      <c r="AJ1103" s="4">
        <v>127</v>
      </c>
      <c r="AK1103" s="4">
        <v>322</v>
      </c>
      <c r="AL1103" s="4">
        <v>144</v>
      </c>
      <c r="AM1103" s="4">
        <v>19</v>
      </c>
      <c r="AN1103" s="4">
        <v>6</v>
      </c>
      <c r="AO1103" s="4">
        <v>258</v>
      </c>
      <c r="AP1103" s="4">
        <v>4</v>
      </c>
      <c r="AQ1103" s="4">
        <v>232</v>
      </c>
      <c r="AR1103" s="4">
        <v>199</v>
      </c>
      <c r="AS1103" s="4">
        <v>52</v>
      </c>
      <c r="AT1103" s="4">
        <v>386</v>
      </c>
      <c r="AU1103" s="4">
        <v>242</v>
      </c>
      <c r="AV1103" s="4">
        <v>194</v>
      </c>
      <c r="AW1103" s="4">
        <v>233</v>
      </c>
      <c r="AX1103" s="4">
        <v>66</v>
      </c>
      <c r="AY1103" s="4">
        <v>118</v>
      </c>
    </row>
    <row r="1104" spans="1:51">
      <c r="A1104" s="3"/>
      <c r="C1104" s="11">
        <v>0.3</v>
      </c>
      <c r="D1104" s="11">
        <v>0.32</v>
      </c>
      <c r="E1104" s="11">
        <v>0.26</v>
      </c>
      <c r="F1104" s="11">
        <v>0.27</v>
      </c>
      <c r="G1104" s="11">
        <v>0.23</v>
      </c>
      <c r="H1104" s="11">
        <v>0.28999999999999998</v>
      </c>
      <c r="I1104" s="11">
        <v>0.31</v>
      </c>
      <c r="J1104" s="11">
        <v>0.27</v>
      </c>
      <c r="K1104" s="11">
        <v>0.34</v>
      </c>
      <c r="L1104" s="11">
        <v>0.3</v>
      </c>
      <c r="M1104" s="11">
        <v>0.36</v>
      </c>
      <c r="N1104" s="11">
        <v>0.32</v>
      </c>
      <c r="O1104" s="11">
        <v>0.36</v>
      </c>
      <c r="P1104" s="11">
        <v>0.28000000000000003</v>
      </c>
      <c r="Q1104" s="11">
        <v>0.32</v>
      </c>
      <c r="R1104" s="11">
        <v>0.28999999999999998</v>
      </c>
      <c r="S1104" s="11">
        <v>0.33</v>
      </c>
      <c r="T1104" s="11">
        <v>0.27</v>
      </c>
      <c r="U1104" s="11">
        <v>0.28000000000000003</v>
      </c>
      <c r="V1104" s="11">
        <v>0.4</v>
      </c>
      <c r="W1104" s="11">
        <v>0.3</v>
      </c>
      <c r="X1104" s="11">
        <v>0.28000000000000003</v>
      </c>
      <c r="Y1104" s="11">
        <v>0.34</v>
      </c>
      <c r="Z1104" s="11">
        <v>0.35</v>
      </c>
      <c r="AA1104" s="11">
        <v>0.26</v>
      </c>
      <c r="AB1104" s="11">
        <v>0.31</v>
      </c>
      <c r="AC1104" s="11">
        <v>0.32</v>
      </c>
      <c r="AD1104" s="11">
        <v>0.24</v>
      </c>
      <c r="AE1104" s="11">
        <v>0.26</v>
      </c>
      <c r="AF1104" s="11">
        <v>0.25</v>
      </c>
      <c r="AG1104" s="11">
        <v>0.35</v>
      </c>
      <c r="AH1104" s="11">
        <v>0.28999999999999998</v>
      </c>
      <c r="AI1104" s="11">
        <v>0.27</v>
      </c>
      <c r="AJ1104" s="11">
        <v>0.28000000000000003</v>
      </c>
      <c r="AK1104" s="11">
        <v>0.32</v>
      </c>
      <c r="AL1104" s="11">
        <v>0.34</v>
      </c>
      <c r="AM1104" s="11">
        <v>0.32</v>
      </c>
      <c r="AN1104" s="11">
        <v>0.43</v>
      </c>
      <c r="AO1104" s="11">
        <v>0.28999999999999998</v>
      </c>
      <c r="AP1104" s="11">
        <v>0.21</v>
      </c>
      <c r="AQ1104" s="11">
        <v>0.28999999999999998</v>
      </c>
      <c r="AR1104" s="11">
        <v>0.32</v>
      </c>
      <c r="AS1104" s="11">
        <v>0.44</v>
      </c>
      <c r="AT1104" s="11">
        <v>0.28999999999999998</v>
      </c>
      <c r="AU1104" s="11">
        <v>0.35</v>
      </c>
      <c r="AV1104" s="11">
        <v>0.26</v>
      </c>
      <c r="AW1104" s="11">
        <v>0.32</v>
      </c>
      <c r="AX1104" s="11">
        <v>0.28000000000000003</v>
      </c>
      <c r="AY1104" s="11">
        <v>0.3</v>
      </c>
    </row>
    <row r="1105" spans="1:51">
      <c r="A1105" s="3"/>
      <c r="B1105" t="s">
        <v>287</v>
      </c>
      <c r="C1105" s="4">
        <v>181</v>
      </c>
      <c r="D1105" s="4">
        <v>122</v>
      </c>
      <c r="E1105" s="4">
        <v>35</v>
      </c>
      <c r="F1105" s="4">
        <v>21</v>
      </c>
      <c r="G1105" s="4">
        <v>4</v>
      </c>
      <c r="H1105" s="4">
        <v>56</v>
      </c>
      <c r="I1105" s="4">
        <v>108</v>
      </c>
      <c r="J1105" s="4">
        <v>74</v>
      </c>
      <c r="K1105" s="4">
        <v>86</v>
      </c>
      <c r="L1105" s="4">
        <v>20</v>
      </c>
      <c r="M1105" s="4">
        <v>4</v>
      </c>
      <c r="N1105" s="4">
        <v>7</v>
      </c>
      <c r="O1105" s="4">
        <v>31</v>
      </c>
      <c r="P1105" s="4">
        <v>133</v>
      </c>
      <c r="Q1105" s="4">
        <v>66</v>
      </c>
      <c r="R1105" s="4">
        <v>107</v>
      </c>
      <c r="S1105" s="4">
        <v>75</v>
      </c>
      <c r="T1105" s="4">
        <v>88</v>
      </c>
      <c r="U1105" s="4">
        <v>26</v>
      </c>
      <c r="V1105" s="4">
        <v>10</v>
      </c>
      <c r="W1105" s="4">
        <v>67</v>
      </c>
      <c r="X1105" s="4">
        <v>78</v>
      </c>
      <c r="Y1105" s="4">
        <v>41</v>
      </c>
      <c r="Z1105" s="4">
        <v>28</v>
      </c>
      <c r="AA1105" s="4">
        <v>18</v>
      </c>
      <c r="AB1105" s="4">
        <v>33</v>
      </c>
      <c r="AC1105" s="4">
        <v>121</v>
      </c>
      <c r="AD1105" s="4">
        <v>7</v>
      </c>
      <c r="AE1105" s="4">
        <v>18</v>
      </c>
      <c r="AF1105" s="4">
        <v>6</v>
      </c>
      <c r="AG1105" s="4">
        <v>41</v>
      </c>
      <c r="AH1105" s="4">
        <v>70</v>
      </c>
      <c r="AI1105" s="4">
        <v>54</v>
      </c>
      <c r="AJ1105" s="4">
        <v>56</v>
      </c>
      <c r="AK1105" s="4">
        <v>108</v>
      </c>
      <c r="AL1105" s="4">
        <v>40</v>
      </c>
      <c r="AM1105" s="4">
        <v>8</v>
      </c>
      <c r="AN1105" s="4">
        <v>1</v>
      </c>
      <c r="AO1105" s="4">
        <v>102</v>
      </c>
      <c r="AP1105" s="4">
        <v>2</v>
      </c>
      <c r="AQ1105" s="4">
        <v>88</v>
      </c>
      <c r="AR1105" s="4">
        <v>65</v>
      </c>
      <c r="AS1105" s="4">
        <v>11</v>
      </c>
      <c r="AT1105" s="4">
        <v>148</v>
      </c>
      <c r="AU1105" s="4">
        <v>62</v>
      </c>
      <c r="AV1105" s="4">
        <v>102</v>
      </c>
      <c r="AW1105" s="4">
        <v>76</v>
      </c>
      <c r="AX1105" s="4">
        <v>30</v>
      </c>
      <c r="AY1105" s="4">
        <v>33</v>
      </c>
    </row>
    <row r="1106" spans="1:51">
      <c r="A1106" s="3"/>
      <c r="C1106" s="11">
        <v>0.12</v>
      </c>
      <c r="D1106" s="11">
        <v>0.11</v>
      </c>
      <c r="E1106" s="11">
        <v>0.13</v>
      </c>
      <c r="F1106" s="11">
        <v>0.14000000000000001</v>
      </c>
      <c r="G1106" s="11">
        <v>0.1</v>
      </c>
      <c r="H1106" s="11">
        <v>0.09</v>
      </c>
      <c r="I1106" s="11">
        <v>0.13</v>
      </c>
      <c r="J1106" s="11">
        <v>0.13</v>
      </c>
      <c r="K1106" s="11">
        <v>0.1</v>
      </c>
      <c r="L1106" s="11">
        <v>0.12</v>
      </c>
      <c r="M1106" s="11">
        <v>0.11</v>
      </c>
      <c r="N1106" s="11">
        <v>7.0000000000000007E-2</v>
      </c>
      <c r="O1106" s="11">
        <v>7.0000000000000007E-2</v>
      </c>
      <c r="P1106" s="11">
        <v>0.13</v>
      </c>
      <c r="Q1106" s="11">
        <v>0.12</v>
      </c>
      <c r="R1106" s="11">
        <v>0.12</v>
      </c>
      <c r="S1106" s="11">
        <v>0.1</v>
      </c>
      <c r="T1106" s="11">
        <v>0.13</v>
      </c>
      <c r="U1106" s="11">
        <v>0.13</v>
      </c>
      <c r="V1106" s="11">
        <v>0.06</v>
      </c>
      <c r="W1106" s="11">
        <v>0.12</v>
      </c>
      <c r="X1106" s="11">
        <v>0.13</v>
      </c>
      <c r="Y1106" s="11">
        <v>0.12</v>
      </c>
      <c r="Z1106" s="11">
        <v>0.1</v>
      </c>
      <c r="AA1106" s="11">
        <v>0.1</v>
      </c>
      <c r="AB1106" s="11">
        <v>0.1</v>
      </c>
      <c r="AC1106" s="11">
        <v>0.11</v>
      </c>
      <c r="AD1106" s="11">
        <v>0.11</v>
      </c>
      <c r="AE1106" s="11">
        <v>0.1</v>
      </c>
      <c r="AF1106" s="11">
        <v>0.14000000000000001</v>
      </c>
      <c r="AG1106" s="11">
        <v>0.09</v>
      </c>
      <c r="AH1106" s="11">
        <v>0.1</v>
      </c>
      <c r="AI1106" s="11">
        <v>0.17</v>
      </c>
      <c r="AJ1106" s="11">
        <v>0.12</v>
      </c>
      <c r="AK1106" s="11">
        <v>0.11</v>
      </c>
      <c r="AL1106" s="11">
        <v>0.1</v>
      </c>
      <c r="AM1106" s="11">
        <v>0.14000000000000001</v>
      </c>
      <c r="AN1106" s="11">
        <v>7.0000000000000007E-2</v>
      </c>
      <c r="AO1106" s="11">
        <v>0.11</v>
      </c>
      <c r="AP1106" s="11">
        <v>0.1</v>
      </c>
      <c r="AQ1106" s="11">
        <v>0.11</v>
      </c>
      <c r="AR1106" s="11">
        <v>0.11</v>
      </c>
      <c r="AS1106" s="11">
        <v>0.09</v>
      </c>
      <c r="AT1106" s="11">
        <v>0.11</v>
      </c>
      <c r="AU1106" s="11">
        <v>0.09</v>
      </c>
      <c r="AV1106" s="11">
        <v>0.14000000000000001</v>
      </c>
      <c r="AW1106" s="11">
        <v>0.1</v>
      </c>
      <c r="AX1106" s="11">
        <v>0.13</v>
      </c>
      <c r="AY1106" s="11">
        <v>0.08</v>
      </c>
    </row>
    <row r="1107" spans="1:51">
      <c r="A1107" s="3"/>
      <c r="B1107" t="s">
        <v>131</v>
      </c>
      <c r="C1107" s="4">
        <v>146</v>
      </c>
      <c r="D1107" s="4">
        <v>103</v>
      </c>
      <c r="E1107" s="4">
        <v>22</v>
      </c>
      <c r="F1107" s="4">
        <v>16</v>
      </c>
      <c r="G1107" s="4">
        <v>4</v>
      </c>
      <c r="H1107" s="4">
        <v>47</v>
      </c>
      <c r="I1107" s="4">
        <v>83</v>
      </c>
      <c r="J1107" s="4">
        <v>55</v>
      </c>
      <c r="K1107" s="4">
        <v>61</v>
      </c>
      <c r="L1107" s="4">
        <v>18</v>
      </c>
      <c r="M1107" s="4">
        <v>4</v>
      </c>
      <c r="N1107" s="4">
        <v>6</v>
      </c>
      <c r="O1107" s="4">
        <v>26</v>
      </c>
      <c r="P1107" s="4">
        <v>104</v>
      </c>
      <c r="Q1107" s="4">
        <v>43</v>
      </c>
      <c r="R1107" s="4">
        <v>91</v>
      </c>
      <c r="S1107" s="4">
        <v>67</v>
      </c>
      <c r="T1107" s="4">
        <v>61</v>
      </c>
      <c r="U1107" s="4">
        <v>18</v>
      </c>
      <c r="V1107" s="4">
        <v>18</v>
      </c>
      <c r="W1107" s="4">
        <v>55</v>
      </c>
      <c r="X1107" s="4">
        <v>55</v>
      </c>
      <c r="Y1107" s="4">
        <v>18</v>
      </c>
      <c r="Z1107" s="4">
        <v>23</v>
      </c>
      <c r="AA1107" s="4">
        <v>16</v>
      </c>
      <c r="AB1107" s="4">
        <v>44</v>
      </c>
      <c r="AC1107" s="4">
        <v>102</v>
      </c>
      <c r="AD1107" s="4">
        <v>9</v>
      </c>
      <c r="AE1107" s="4">
        <v>19</v>
      </c>
      <c r="AF1107" s="4">
        <v>4</v>
      </c>
      <c r="AG1107" s="4">
        <v>45</v>
      </c>
      <c r="AH1107" s="4">
        <v>70</v>
      </c>
      <c r="AI1107" s="4">
        <v>26</v>
      </c>
      <c r="AJ1107" s="4">
        <v>31</v>
      </c>
      <c r="AK1107" s="4">
        <v>107</v>
      </c>
      <c r="AL1107" s="4">
        <v>29</v>
      </c>
      <c r="AM1107" s="4">
        <v>9</v>
      </c>
      <c r="AN1107" s="4">
        <v>1</v>
      </c>
      <c r="AO1107" s="4">
        <v>93</v>
      </c>
      <c r="AP1107" s="4">
        <v>5</v>
      </c>
      <c r="AQ1107" s="4">
        <v>81</v>
      </c>
      <c r="AR1107" s="4">
        <v>56</v>
      </c>
      <c r="AS1107" s="4">
        <v>8</v>
      </c>
      <c r="AT1107" s="4">
        <v>128</v>
      </c>
      <c r="AU1107" s="4">
        <v>50</v>
      </c>
      <c r="AV1107" s="4">
        <v>80</v>
      </c>
      <c r="AW1107" s="4">
        <v>69</v>
      </c>
      <c r="AX1107" s="4">
        <v>15</v>
      </c>
      <c r="AY1107" s="4">
        <v>43</v>
      </c>
    </row>
    <row r="1108" spans="1:51">
      <c r="A1108" s="3"/>
      <c r="C1108" s="11">
        <v>0.09</v>
      </c>
      <c r="D1108" s="11">
        <v>0.09</v>
      </c>
      <c r="E1108" s="11">
        <v>0.08</v>
      </c>
      <c r="F1108" s="11">
        <v>0.11</v>
      </c>
      <c r="G1108" s="11">
        <v>0.1</v>
      </c>
      <c r="H1108" s="11">
        <v>0.08</v>
      </c>
      <c r="I1108" s="11">
        <v>0.1</v>
      </c>
      <c r="J1108" s="11">
        <v>0.1</v>
      </c>
      <c r="K1108" s="11">
        <v>7.0000000000000007E-2</v>
      </c>
      <c r="L1108" s="11">
        <v>0.11</v>
      </c>
      <c r="M1108" s="11">
        <v>0.11</v>
      </c>
      <c r="N1108" s="11">
        <v>0.06</v>
      </c>
      <c r="O1108" s="11">
        <v>0.06</v>
      </c>
      <c r="P1108" s="11">
        <v>0.1</v>
      </c>
      <c r="Q1108" s="11">
        <v>0.08</v>
      </c>
      <c r="R1108" s="11">
        <v>0.1</v>
      </c>
      <c r="S1108" s="11">
        <v>0.09</v>
      </c>
      <c r="T1108" s="11">
        <v>0.09</v>
      </c>
      <c r="U1108" s="11">
        <v>0.09</v>
      </c>
      <c r="V1108" s="11">
        <v>0.1</v>
      </c>
      <c r="W1108" s="11">
        <v>0.1</v>
      </c>
      <c r="X1108" s="11">
        <v>0.09</v>
      </c>
      <c r="Y1108" s="11">
        <v>0.05</v>
      </c>
      <c r="Z1108" s="11">
        <v>0.08</v>
      </c>
      <c r="AA1108" s="11">
        <v>0.09</v>
      </c>
      <c r="AB1108" s="11">
        <v>0.13</v>
      </c>
      <c r="AC1108" s="11">
        <v>0.09</v>
      </c>
      <c r="AD1108" s="11">
        <v>0.14000000000000001</v>
      </c>
      <c r="AE1108" s="11">
        <v>0.11</v>
      </c>
      <c r="AF1108" s="11">
        <v>0.09</v>
      </c>
      <c r="AG1108" s="11">
        <v>0.1</v>
      </c>
      <c r="AH1108" s="11">
        <v>0.1</v>
      </c>
      <c r="AI1108" s="11">
        <v>0.08</v>
      </c>
      <c r="AJ1108" s="11">
        <v>7.0000000000000007E-2</v>
      </c>
      <c r="AK1108" s="11">
        <v>0.11</v>
      </c>
      <c r="AL1108" s="11">
        <v>7.0000000000000007E-2</v>
      </c>
      <c r="AM1108" s="11">
        <v>0.16</v>
      </c>
      <c r="AN1108" s="11">
        <v>7.0000000000000007E-2</v>
      </c>
      <c r="AO1108" s="11">
        <v>0.1</v>
      </c>
      <c r="AP1108" s="11">
        <v>0.27</v>
      </c>
      <c r="AQ1108" s="11">
        <v>0.1</v>
      </c>
      <c r="AR1108" s="11">
        <v>0.09</v>
      </c>
      <c r="AS1108" s="11">
        <v>7.0000000000000007E-2</v>
      </c>
      <c r="AT1108" s="11">
        <v>0.1</v>
      </c>
      <c r="AU1108" s="11">
        <v>7.0000000000000007E-2</v>
      </c>
      <c r="AV1108" s="11">
        <v>0.11</v>
      </c>
      <c r="AW1108" s="11">
        <v>0.09</v>
      </c>
      <c r="AX1108" s="11">
        <v>0.06</v>
      </c>
      <c r="AY1108" s="11">
        <v>0.11</v>
      </c>
    </row>
    <row r="1109" spans="1:51">
      <c r="A1109" s="3"/>
      <c r="B1109" t="s">
        <v>288</v>
      </c>
      <c r="C1109" s="4">
        <v>122</v>
      </c>
      <c r="D1109" s="4">
        <v>74</v>
      </c>
      <c r="E1109" s="4">
        <v>20</v>
      </c>
      <c r="F1109" s="4">
        <v>23</v>
      </c>
      <c r="G1109" s="4">
        <v>5</v>
      </c>
      <c r="H1109" s="4">
        <v>45</v>
      </c>
      <c r="I1109" s="4">
        <v>56</v>
      </c>
      <c r="J1109" s="4">
        <v>34</v>
      </c>
      <c r="K1109" s="4">
        <v>70</v>
      </c>
      <c r="L1109" s="4">
        <v>11</v>
      </c>
      <c r="M1109" s="4">
        <v>1</v>
      </c>
      <c r="N1109" s="4">
        <v>8</v>
      </c>
      <c r="O1109" s="4">
        <v>29</v>
      </c>
      <c r="P1109" s="4">
        <v>72</v>
      </c>
      <c r="Q1109" s="4">
        <v>33</v>
      </c>
      <c r="R1109" s="4">
        <v>70</v>
      </c>
      <c r="S1109" s="4">
        <v>52</v>
      </c>
      <c r="T1109" s="4">
        <v>46</v>
      </c>
      <c r="U1109" s="4">
        <v>33</v>
      </c>
      <c r="V1109" s="4">
        <v>16</v>
      </c>
      <c r="W1109" s="4">
        <v>38</v>
      </c>
      <c r="X1109" s="4">
        <v>35</v>
      </c>
      <c r="Y1109" s="4">
        <v>25</v>
      </c>
      <c r="Z1109" s="4">
        <v>19</v>
      </c>
      <c r="AA1109" s="4">
        <v>21</v>
      </c>
      <c r="AB1109" s="4">
        <v>26</v>
      </c>
      <c r="AC1109" s="4">
        <v>91</v>
      </c>
      <c r="AD1109" s="4">
        <v>3</v>
      </c>
      <c r="AE1109" s="4">
        <v>13</v>
      </c>
      <c r="AF1109" s="4">
        <v>3</v>
      </c>
      <c r="AG1109" s="4">
        <v>60</v>
      </c>
      <c r="AH1109" s="4">
        <v>42</v>
      </c>
      <c r="AI1109" s="4">
        <v>18</v>
      </c>
      <c r="AJ1109" s="4">
        <v>29</v>
      </c>
      <c r="AK1109" s="4">
        <v>87</v>
      </c>
      <c r="AL1109" s="4">
        <v>48</v>
      </c>
      <c r="AM1109" s="4">
        <v>3</v>
      </c>
      <c r="AN1109" s="4" t="s">
        <v>14</v>
      </c>
      <c r="AO1109" s="4">
        <v>63</v>
      </c>
      <c r="AP1109" s="4">
        <v>1</v>
      </c>
      <c r="AQ1109" s="4">
        <v>55</v>
      </c>
      <c r="AR1109" s="4">
        <v>59</v>
      </c>
      <c r="AS1109" s="4">
        <v>15</v>
      </c>
      <c r="AT1109" s="4">
        <v>100</v>
      </c>
      <c r="AU1109" s="4">
        <v>45</v>
      </c>
      <c r="AV1109" s="4">
        <v>55</v>
      </c>
      <c r="AW1109" s="4">
        <v>56</v>
      </c>
      <c r="AX1109" s="4">
        <v>27</v>
      </c>
      <c r="AY1109" s="4">
        <v>23</v>
      </c>
    </row>
    <row r="1110" spans="1:51">
      <c r="A1110" s="3"/>
      <c r="C1110" s="11">
        <v>0.08</v>
      </c>
      <c r="D1110" s="11">
        <v>7.0000000000000007E-2</v>
      </c>
      <c r="E1110" s="11">
        <v>7.0000000000000007E-2</v>
      </c>
      <c r="F1110" s="11">
        <v>0.15</v>
      </c>
      <c r="G1110" s="11">
        <v>0.13</v>
      </c>
      <c r="H1110" s="11">
        <v>0.08</v>
      </c>
      <c r="I1110" s="11">
        <v>7.0000000000000007E-2</v>
      </c>
      <c r="J1110" s="11">
        <v>0.06</v>
      </c>
      <c r="K1110" s="11">
        <v>0.08</v>
      </c>
      <c r="L1110" s="11">
        <v>7.0000000000000007E-2</v>
      </c>
      <c r="M1110" s="11">
        <v>0.03</v>
      </c>
      <c r="N1110" s="11">
        <v>0.09</v>
      </c>
      <c r="O1110" s="11">
        <v>7.0000000000000007E-2</v>
      </c>
      <c r="P1110" s="11">
        <v>7.0000000000000007E-2</v>
      </c>
      <c r="Q1110" s="11">
        <v>0.06</v>
      </c>
      <c r="R1110" s="11">
        <v>0.08</v>
      </c>
      <c r="S1110" s="11">
        <v>7.0000000000000007E-2</v>
      </c>
      <c r="T1110" s="11">
        <v>7.0000000000000007E-2</v>
      </c>
      <c r="U1110" s="11">
        <v>0.17</v>
      </c>
      <c r="V1110" s="11">
        <v>0.09</v>
      </c>
      <c r="W1110" s="11">
        <v>7.0000000000000007E-2</v>
      </c>
      <c r="X1110" s="11">
        <v>0.06</v>
      </c>
      <c r="Y1110" s="11">
        <v>7.0000000000000007E-2</v>
      </c>
      <c r="Z1110" s="11">
        <v>7.0000000000000007E-2</v>
      </c>
      <c r="AA1110" s="11">
        <v>0.12</v>
      </c>
      <c r="AB1110" s="11">
        <v>0.08</v>
      </c>
      <c r="AC1110" s="11">
        <v>0.08</v>
      </c>
      <c r="AD1110" s="11">
        <v>0.04</v>
      </c>
      <c r="AE1110" s="11">
        <v>0.08</v>
      </c>
      <c r="AF1110" s="11">
        <v>7.0000000000000007E-2</v>
      </c>
      <c r="AG1110" s="11">
        <v>0.13</v>
      </c>
      <c r="AH1110" s="11">
        <v>0.06</v>
      </c>
      <c r="AI1110" s="11">
        <v>0.05</v>
      </c>
      <c r="AJ1110" s="11">
        <v>0.06</v>
      </c>
      <c r="AK1110" s="11">
        <v>0.09</v>
      </c>
      <c r="AL1110" s="11">
        <v>0.11</v>
      </c>
      <c r="AM1110" s="11">
        <v>0.05</v>
      </c>
      <c r="AN1110" s="4" t="s">
        <v>14</v>
      </c>
      <c r="AO1110" s="11">
        <v>7.0000000000000007E-2</v>
      </c>
      <c r="AP1110" s="11">
        <v>0.05</v>
      </c>
      <c r="AQ1110" s="11">
        <v>7.0000000000000007E-2</v>
      </c>
      <c r="AR1110" s="11">
        <v>0.1</v>
      </c>
      <c r="AS1110" s="11">
        <v>0.13</v>
      </c>
      <c r="AT1110" s="11">
        <v>0.08</v>
      </c>
      <c r="AU1110" s="11">
        <v>7.0000000000000007E-2</v>
      </c>
      <c r="AV1110" s="11">
        <v>7.0000000000000007E-2</v>
      </c>
      <c r="AW1110" s="11">
        <v>0.08</v>
      </c>
      <c r="AX1110" s="11">
        <v>0.12</v>
      </c>
      <c r="AY1110" s="11">
        <v>0.06</v>
      </c>
    </row>
    <row r="1111" spans="1:51">
      <c r="A1111" s="3"/>
      <c r="B1111" t="s">
        <v>79</v>
      </c>
      <c r="C1111" s="4">
        <v>100</v>
      </c>
      <c r="D1111" s="4">
        <v>80</v>
      </c>
      <c r="E1111" s="4">
        <v>18</v>
      </c>
      <c r="F1111" s="4">
        <v>2</v>
      </c>
      <c r="G1111" s="4" t="s">
        <v>14</v>
      </c>
      <c r="H1111" s="4">
        <v>40</v>
      </c>
      <c r="I1111" s="4">
        <v>55</v>
      </c>
      <c r="J1111" s="4">
        <v>39</v>
      </c>
      <c r="K1111" s="4">
        <v>48</v>
      </c>
      <c r="L1111" s="4">
        <v>13</v>
      </c>
      <c r="M1111" s="4">
        <v>1</v>
      </c>
      <c r="N1111" s="4">
        <v>13</v>
      </c>
      <c r="O1111" s="4">
        <v>23</v>
      </c>
      <c r="P1111" s="4">
        <v>72</v>
      </c>
      <c r="Q1111" s="4">
        <v>48</v>
      </c>
      <c r="R1111" s="4">
        <v>50</v>
      </c>
      <c r="S1111" s="4">
        <v>49</v>
      </c>
      <c r="T1111" s="4">
        <v>45</v>
      </c>
      <c r="U1111" s="4">
        <v>5</v>
      </c>
      <c r="V1111" s="4">
        <v>5</v>
      </c>
      <c r="W1111" s="4">
        <v>32</v>
      </c>
      <c r="X1111" s="4">
        <v>58</v>
      </c>
      <c r="Y1111" s="4">
        <v>26</v>
      </c>
      <c r="Z1111" s="4">
        <v>12</v>
      </c>
      <c r="AA1111" s="4">
        <v>6</v>
      </c>
      <c r="AB1111" s="4">
        <v>22</v>
      </c>
      <c r="AC1111" s="4">
        <v>66</v>
      </c>
      <c r="AD1111" s="4">
        <v>6</v>
      </c>
      <c r="AE1111" s="4">
        <v>11</v>
      </c>
      <c r="AF1111" s="4">
        <v>5</v>
      </c>
      <c r="AG1111" s="4">
        <v>14</v>
      </c>
      <c r="AH1111" s="4">
        <v>51</v>
      </c>
      <c r="AI1111" s="4">
        <v>27</v>
      </c>
      <c r="AJ1111" s="4">
        <v>35</v>
      </c>
      <c r="AK1111" s="4">
        <v>56</v>
      </c>
      <c r="AL1111" s="4">
        <v>15</v>
      </c>
      <c r="AM1111" s="4">
        <v>2</v>
      </c>
      <c r="AN1111" s="4">
        <v>1</v>
      </c>
      <c r="AO1111" s="4">
        <v>65</v>
      </c>
      <c r="AP1111" s="4">
        <v>3</v>
      </c>
      <c r="AQ1111" s="4">
        <v>57</v>
      </c>
      <c r="AR1111" s="4">
        <v>29</v>
      </c>
      <c r="AS1111" s="4">
        <v>5</v>
      </c>
      <c r="AT1111" s="4">
        <v>82</v>
      </c>
      <c r="AU1111" s="4">
        <v>37</v>
      </c>
      <c r="AV1111" s="4">
        <v>58</v>
      </c>
      <c r="AW1111" s="4">
        <v>56</v>
      </c>
      <c r="AX1111" s="4">
        <v>11</v>
      </c>
      <c r="AY1111" s="4">
        <v>14</v>
      </c>
    </row>
    <row r="1112" spans="1:51">
      <c r="A1112" s="3"/>
      <c r="C1112" s="11">
        <v>0.06</v>
      </c>
      <c r="D1112" s="11">
        <v>7.0000000000000007E-2</v>
      </c>
      <c r="E1112" s="11">
        <v>7.0000000000000007E-2</v>
      </c>
      <c r="F1112" s="11">
        <v>0.01</v>
      </c>
      <c r="G1112" s="4" t="s">
        <v>14</v>
      </c>
      <c r="H1112" s="11">
        <v>7.0000000000000007E-2</v>
      </c>
      <c r="I1112" s="11">
        <v>7.0000000000000007E-2</v>
      </c>
      <c r="J1112" s="11">
        <v>7.0000000000000007E-2</v>
      </c>
      <c r="K1112" s="11">
        <v>0.06</v>
      </c>
      <c r="L1112" s="11">
        <v>7.0000000000000007E-2</v>
      </c>
      <c r="M1112" s="11">
        <v>0.02</v>
      </c>
      <c r="N1112" s="11">
        <v>0.14000000000000001</v>
      </c>
      <c r="O1112" s="11">
        <v>0.05</v>
      </c>
      <c r="P1112" s="11">
        <v>7.0000000000000007E-2</v>
      </c>
      <c r="Q1112" s="11">
        <v>0.08</v>
      </c>
      <c r="R1112" s="11">
        <v>0.05</v>
      </c>
      <c r="S1112" s="11">
        <v>7.0000000000000007E-2</v>
      </c>
      <c r="T1112" s="11">
        <v>7.0000000000000007E-2</v>
      </c>
      <c r="U1112" s="11">
        <v>0.02</v>
      </c>
      <c r="V1112" s="11">
        <v>0.03</v>
      </c>
      <c r="W1112" s="11">
        <v>0.06</v>
      </c>
      <c r="X1112" s="11">
        <v>0.09</v>
      </c>
      <c r="Y1112" s="11">
        <v>7.0000000000000007E-2</v>
      </c>
      <c r="Z1112" s="11">
        <v>0.04</v>
      </c>
      <c r="AA1112" s="11">
        <v>0.03</v>
      </c>
      <c r="AB1112" s="11">
        <v>7.0000000000000007E-2</v>
      </c>
      <c r="AC1112" s="11">
        <v>0.06</v>
      </c>
      <c r="AD1112" s="11">
        <v>0.1</v>
      </c>
      <c r="AE1112" s="11">
        <v>0.06</v>
      </c>
      <c r="AF1112" s="11">
        <v>0.11</v>
      </c>
      <c r="AG1112" s="11">
        <v>0.03</v>
      </c>
      <c r="AH1112" s="11">
        <v>7.0000000000000007E-2</v>
      </c>
      <c r="AI1112" s="11">
        <v>0.08</v>
      </c>
      <c r="AJ1112" s="11">
        <v>0.08</v>
      </c>
      <c r="AK1112" s="11">
        <v>0.06</v>
      </c>
      <c r="AL1112" s="11">
        <v>0.04</v>
      </c>
      <c r="AM1112" s="11">
        <v>0.03</v>
      </c>
      <c r="AN1112" s="11">
        <v>7.0000000000000007E-2</v>
      </c>
      <c r="AO1112" s="11">
        <v>7.0000000000000007E-2</v>
      </c>
      <c r="AP1112" s="11">
        <v>0.16</v>
      </c>
      <c r="AQ1112" s="11">
        <v>7.0000000000000007E-2</v>
      </c>
      <c r="AR1112" s="11">
        <v>0.05</v>
      </c>
      <c r="AS1112" s="11">
        <v>0.04</v>
      </c>
      <c r="AT1112" s="11">
        <v>0.06</v>
      </c>
      <c r="AU1112" s="11">
        <v>0.05</v>
      </c>
      <c r="AV1112" s="11">
        <v>0.08</v>
      </c>
      <c r="AW1112" s="11">
        <v>0.08</v>
      </c>
      <c r="AX1112" s="11">
        <v>0.05</v>
      </c>
      <c r="AY1112" s="11">
        <v>0.04</v>
      </c>
    </row>
    <row r="1113" spans="1:51">
      <c r="A1113" s="3"/>
      <c r="B1113" t="s">
        <v>289</v>
      </c>
      <c r="C1113" s="4">
        <v>57</v>
      </c>
      <c r="D1113" s="4">
        <v>41</v>
      </c>
      <c r="E1113" s="4">
        <v>7</v>
      </c>
      <c r="F1113" s="4">
        <v>6</v>
      </c>
      <c r="G1113" s="4">
        <v>3</v>
      </c>
      <c r="H1113" s="4">
        <v>25</v>
      </c>
      <c r="I1113" s="4">
        <v>26</v>
      </c>
      <c r="J1113" s="4">
        <v>23</v>
      </c>
      <c r="K1113" s="4">
        <v>27</v>
      </c>
      <c r="L1113" s="4">
        <v>3</v>
      </c>
      <c r="M1113" s="4">
        <v>2</v>
      </c>
      <c r="N1113" s="4">
        <v>1</v>
      </c>
      <c r="O1113" s="4">
        <v>16</v>
      </c>
      <c r="P1113" s="4">
        <v>34</v>
      </c>
      <c r="Q1113" s="4">
        <v>20</v>
      </c>
      <c r="R1113" s="4">
        <v>31</v>
      </c>
      <c r="S1113" s="4">
        <v>28</v>
      </c>
      <c r="T1113" s="4">
        <v>19</v>
      </c>
      <c r="U1113" s="4">
        <v>7</v>
      </c>
      <c r="V1113" s="4">
        <v>16</v>
      </c>
      <c r="W1113" s="4">
        <v>19</v>
      </c>
      <c r="X1113" s="4">
        <v>16</v>
      </c>
      <c r="Y1113" s="4">
        <v>12</v>
      </c>
      <c r="Z1113" s="4">
        <v>10</v>
      </c>
      <c r="AA1113" s="4">
        <v>9</v>
      </c>
      <c r="AB1113" s="4">
        <v>13</v>
      </c>
      <c r="AC1113" s="4">
        <v>43</v>
      </c>
      <c r="AD1113" s="4">
        <v>1</v>
      </c>
      <c r="AE1113" s="4">
        <v>5</v>
      </c>
      <c r="AF1113" s="4">
        <v>3</v>
      </c>
      <c r="AG1113" s="4">
        <v>23</v>
      </c>
      <c r="AH1113" s="4">
        <v>21</v>
      </c>
      <c r="AI1113" s="4">
        <v>11</v>
      </c>
      <c r="AJ1113" s="4">
        <v>17</v>
      </c>
      <c r="AK1113" s="4">
        <v>38</v>
      </c>
      <c r="AL1113" s="4">
        <v>18</v>
      </c>
      <c r="AM1113" s="4">
        <v>1</v>
      </c>
      <c r="AN1113" s="4">
        <v>1</v>
      </c>
      <c r="AO1113" s="4">
        <v>29</v>
      </c>
      <c r="AP1113" s="4">
        <v>3</v>
      </c>
      <c r="AQ1113" s="4">
        <v>27</v>
      </c>
      <c r="AR1113" s="4">
        <v>25</v>
      </c>
      <c r="AS1113" s="4">
        <v>4</v>
      </c>
      <c r="AT1113" s="4">
        <v>51</v>
      </c>
      <c r="AU1113" s="4">
        <v>20</v>
      </c>
      <c r="AV1113" s="4">
        <v>31</v>
      </c>
      <c r="AW1113" s="4">
        <v>22</v>
      </c>
      <c r="AX1113" s="4">
        <v>11</v>
      </c>
      <c r="AY1113" s="4">
        <v>14</v>
      </c>
    </row>
    <row r="1114" spans="1:51">
      <c r="A1114" s="3"/>
      <c r="C1114" s="11">
        <v>0.04</v>
      </c>
      <c r="D1114" s="11">
        <v>0.04</v>
      </c>
      <c r="E1114" s="11">
        <v>0.03</v>
      </c>
      <c r="F1114" s="11">
        <v>0.04</v>
      </c>
      <c r="G1114" s="11">
        <v>0.08</v>
      </c>
      <c r="H1114" s="11">
        <v>0.04</v>
      </c>
      <c r="I1114" s="11">
        <v>0.03</v>
      </c>
      <c r="J1114" s="11">
        <v>0.04</v>
      </c>
      <c r="K1114" s="11">
        <v>0.03</v>
      </c>
      <c r="L1114" s="11">
        <v>0.02</v>
      </c>
      <c r="M1114" s="11">
        <v>0.05</v>
      </c>
      <c r="N1114" s="11">
        <v>0.01</v>
      </c>
      <c r="O1114" s="11">
        <v>0.04</v>
      </c>
      <c r="P1114" s="11">
        <v>0.03</v>
      </c>
      <c r="Q1114" s="11">
        <v>0.04</v>
      </c>
      <c r="R1114" s="11">
        <v>0.03</v>
      </c>
      <c r="S1114" s="11">
        <v>0.04</v>
      </c>
      <c r="T1114" s="11">
        <v>0.03</v>
      </c>
      <c r="U1114" s="11">
        <v>0.04</v>
      </c>
      <c r="V1114" s="11">
        <v>0.09</v>
      </c>
      <c r="W1114" s="11">
        <v>0.03</v>
      </c>
      <c r="X1114" s="11">
        <v>0.03</v>
      </c>
      <c r="Y1114" s="11">
        <v>0.03</v>
      </c>
      <c r="Z1114" s="11">
        <v>0.04</v>
      </c>
      <c r="AA1114" s="11">
        <v>0.05</v>
      </c>
      <c r="AB1114" s="11">
        <v>0.04</v>
      </c>
      <c r="AC1114" s="11">
        <v>0.04</v>
      </c>
      <c r="AD1114" s="11">
        <v>0.01</v>
      </c>
      <c r="AE1114" s="11">
        <v>0.03</v>
      </c>
      <c r="AF1114" s="11">
        <v>7.0000000000000007E-2</v>
      </c>
      <c r="AG1114" s="11">
        <v>0.05</v>
      </c>
      <c r="AH1114" s="11">
        <v>0.03</v>
      </c>
      <c r="AI1114" s="11">
        <v>0.03</v>
      </c>
      <c r="AJ1114" s="11">
        <v>0.04</v>
      </c>
      <c r="AK1114" s="11">
        <v>0.04</v>
      </c>
      <c r="AL1114" s="11">
        <v>0.04</v>
      </c>
      <c r="AM1114" s="11">
        <v>0.02</v>
      </c>
      <c r="AN1114" s="11">
        <v>7.0000000000000007E-2</v>
      </c>
      <c r="AO1114" s="11">
        <v>0.03</v>
      </c>
      <c r="AP1114" s="11">
        <v>0.15</v>
      </c>
      <c r="AQ1114" s="11">
        <v>0.03</v>
      </c>
      <c r="AR1114" s="11">
        <v>0.04</v>
      </c>
      <c r="AS1114" s="11">
        <v>0.03</v>
      </c>
      <c r="AT1114" s="11">
        <v>0.04</v>
      </c>
      <c r="AU1114" s="11">
        <v>0.03</v>
      </c>
      <c r="AV1114" s="11">
        <v>0.04</v>
      </c>
      <c r="AW1114" s="11">
        <v>0.03</v>
      </c>
      <c r="AX1114" s="11">
        <v>0.05</v>
      </c>
      <c r="AY1114" s="11">
        <v>0.04</v>
      </c>
    </row>
    <row r="1115" spans="1:51">
      <c r="A1115" s="3"/>
      <c r="B1115" t="s">
        <v>290</v>
      </c>
      <c r="C1115" s="4">
        <v>39</v>
      </c>
      <c r="D1115" s="4">
        <v>24</v>
      </c>
      <c r="E1115" s="4">
        <v>5</v>
      </c>
      <c r="F1115" s="4">
        <v>8</v>
      </c>
      <c r="G1115" s="4">
        <v>1</v>
      </c>
      <c r="H1115" s="4">
        <v>15</v>
      </c>
      <c r="I1115" s="4">
        <v>16</v>
      </c>
      <c r="J1115" s="4">
        <v>16</v>
      </c>
      <c r="K1115" s="4">
        <v>20</v>
      </c>
      <c r="L1115" s="4">
        <v>1</v>
      </c>
      <c r="M1115" s="4">
        <v>1</v>
      </c>
      <c r="N1115" s="4">
        <v>1</v>
      </c>
      <c r="O1115" s="4">
        <v>13</v>
      </c>
      <c r="P1115" s="4">
        <v>19</v>
      </c>
      <c r="Q1115" s="4">
        <v>12</v>
      </c>
      <c r="R1115" s="4">
        <v>20</v>
      </c>
      <c r="S1115" s="4">
        <v>15</v>
      </c>
      <c r="T1115" s="4">
        <v>15</v>
      </c>
      <c r="U1115" s="4">
        <v>6</v>
      </c>
      <c r="V1115" s="4">
        <v>7</v>
      </c>
      <c r="W1115" s="4">
        <v>16</v>
      </c>
      <c r="X1115" s="4">
        <v>10</v>
      </c>
      <c r="Y1115" s="4">
        <v>5</v>
      </c>
      <c r="Z1115" s="4">
        <v>8</v>
      </c>
      <c r="AA1115" s="4">
        <v>8</v>
      </c>
      <c r="AB1115" s="4">
        <v>6</v>
      </c>
      <c r="AC1115" s="4">
        <v>27</v>
      </c>
      <c r="AD1115" s="4" t="s">
        <v>14</v>
      </c>
      <c r="AE1115" s="4">
        <v>6</v>
      </c>
      <c r="AF1115" s="4">
        <v>1</v>
      </c>
      <c r="AG1115" s="4">
        <v>13</v>
      </c>
      <c r="AH1115" s="4">
        <v>18</v>
      </c>
      <c r="AI1115" s="4">
        <v>7</v>
      </c>
      <c r="AJ1115" s="4">
        <v>16</v>
      </c>
      <c r="AK1115" s="4">
        <v>21</v>
      </c>
      <c r="AL1115" s="4">
        <v>16</v>
      </c>
      <c r="AM1115" s="4">
        <v>6</v>
      </c>
      <c r="AN1115" s="4" t="s">
        <v>14</v>
      </c>
      <c r="AO1115" s="4">
        <v>12</v>
      </c>
      <c r="AP1115" s="4">
        <v>2</v>
      </c>
      <c r="AQ1115" s="4">
        <v>11</v>
      </c>
      <c r="AR1115" s="4">
        <v>25</v>
      </c>
      <c r="AS1115" s="4">
        <v>4</v>
      </c>
      <c r="AT1115" s="4">
        <v>32</v>
      </c>
      <c r="AU1115" s="4">
        <v>14</v>
      </c>
      <c r="AV1115" s="4">
        <v>17</v>
      </c>
      <c r="AW1115" s="4">
        <v>14</v>
      </c>
      <c r="AX1115" s="4">
        <v>6</v>
      </c>
      <c r="AY1115" s="4">
        <v>12</v>
      </c>
    </row>
    <row r="1116" spans="1:51">
      <c r="A1116" s="3"/>
      <c r="C1116" s="11">
        <v>0.02</v>
      </c>
      <c r="D1116" s="11">
        <v>0.02</v>
      </c>
      <c r="E1116" s="11">
        <v>0.02</v>
      </c>
      <c r="F1116" s="11">
        <v>0.06</v>
      </c>
      <c r="G1116" s="11">
        <v>0.03</v>
      </c>
      <c r="H1116" s="11">
        <v>0.03</v>
      </c>
      <c r="I1116" s="11">
        <v>0.02</v>
      </c>
      <c r="J1116" s="11">
        <v>0.03</v>
      </c>
      <c r="K1116" s="11">
        <v>0.02</v>
      </c>
      <c r="L1116" s="11">
        <v>0.01</v>
      </c>
      <c r="M1116" s="11">
        <v>0.03</v>
      </c>
      <c r="N1116" s="11">
        <v>0.01</v>
      </c>
      <c r="O1116" s="11">
        <v>0.03</v>
      </c>
      <c r="P1116" s="11">
        <v>0.02</v>
      </c>
      <c r="Q1116" s="11">
        <v>0.02</v>
      </c>
      <c r="R1116" s="11">
        <v>0.02</v>
      </c>
      <c r="S1116" s="11">
        <v>0.02</v>
      </c>
      <c r="T1116" s="11">
        <v>0.02</v>
      </c>
      <c r="U1116" s="11">
        <v>0.03</v>
      </c>
      <c r="V1116" s="11">
        <v>0.04</v>
      </c>
      <c r="W1116" s="11">
        <v>0.03</v>
      </c>
      <c r="X1116" s="11">
        <v>0.02</v>
      </c>
      <c r="Y1116" s="11">
        <v>0.02</v>
      </c>
      <c r="Z1116" s="11">
        <v>0.03</v>
      </c>
      <c r="AA1116" s="11">
        <v>0.05</v>
      </c>
      <c r="AB1116" s="11">
        <v>0.02</v>
      </c>
      <c r="AC1116" s="11">
        <v>0.02</v>
      </c>
      <c r="AD1116" s="4" t="s">
        <v>14</v>
      </c>
      <c r="AE1116" s="11">
        <v>0.04</v>
      </c>
      <c r="AF1116" s="11">
        <v>0.02</v>
      </c>
      <c r="AG1116" s="11">
        <v>0.03</v>
      </c>
      <c r="AH1116" s="11">
        <v>0.03</v>
      </c>
      <c r="AI1116" s="11">
        <v>0.02</v>
      </c>
      <c r="AJ1116" s="11">
        <v>0.04</v>
      </c>
      <c r="AK1116" s="11">
        <v>0.02</v>
      </c>
      <c r="AL1116" s="11">
        <v>0.04</v>
      </c>
      <c r="AM1116" s="11">
        <v>0.1</v>
      </c>
      <c r="AN1116" s="4" t="s">
        <v>14</v>
      </c>
      <c r="AO1116" s="11">
        <v>0.01</v>
      </c>
      <c r="AP1116" s="11">
        <v>0.11</v>
      </c>
      <c r="AQ1116" s="11">
        <v>0.01</v>
      </c>
      <c r="AR1116" s="11">
        <v>0.04</v>
      </c>
      <c r="AS1116" s="11">
        <v>0.03</v>
      </c>
      <c r="AT1116" s="11">
        <v>0.02</v>
      </c>
      <c r="AU1116" s="11">
        <v>0.02</v>
      </c>
      <c r="AV1116" s="11">
        <v>0.02</v>
      </c>
      <c r="AW1116" s="11">
        <v>0.02</v>
      </c>
      <c r="AX1116" s="11">
        <v>0.03</v>
      </c>
      <c r="AY1116" s="11">
        <v>0.03</v>
      </c>
    </row>
    <row r="1117" spans="1:51">
      <c r="A1117" s="3"/>
      <c r="B1117" t="s">
        <v>292</v>
      </c>
      <c r="C1117" s="4">
        <v>33</v>
      </c>
      <c r="D1117" s="4">
        <v>17</v>
      </c>
      <c r="E1117" s="4">
        <v>3</v>
      </c>
      <c r="F1117" s="4">
        <v>10</v>
      </c>
      <c r="G1117" s="4">
        <v>2</v>
      </c>
      <c r="H1117" s="4">
        <v>8</v>
      </c>
      <c r="I1117" s="4">
        <v>17</v>
      </c>
      <c r="J1117" s="4">
        <v>9</v>
      </c>
      <c r="K1117" s="4">
        <v>8</v>
      </c>
      <c r="L1117" s="4">
        <v>4</v>
      </c>
      <c r="M1117" s="4">
        <v>2</v>
      </c>
      <c r="N1117" s="4">
        <v>3</v>
      </c>
      <c r="O1117" s="4">
        <v>4</v>
      </c>
      <c r="P1117" s="4">
        <v>21</v>
      </c>
      <c r="Q1117" s="4">
        <v>8</v>
      </c>
      <c r="R1117" s="4">
        <v>19</v>
      </c>
      <c r="S1117" s="4">
        <v>11</v>
      </c>
      <c r="T1117" s="4">
        <v>13</v>
      </c>
      <c r="U1117" s="4">
        <v>9</v>
      </c>
      <c r="V1117" s="4">
        <v>7</v>
      </c>
      <c r="W1117" s="4">
        <v>7</v>
      </c>
      <c r="X1117" s="4">
        <v>10</v>
      </c>
      <c r="Y1117" s="4">
        <v>6</v>
      </c>
      <c r="Z1117" s="4">
        <v>4</v>
      </c>
      <c r="AA1117" s="4">
        <v>4</v>
      </c>
      <c r="AB1117" s="4">
        <v>7</v>
      </c>
      <c r="AC1117" s="4">
        <v>20</v>
      </c>
      <c r="AD1117" s="4" t="s">
        <v>14</v>
      </c>
      <c r="AE1117" s="4">
        <v>8</v>
      </c>
      <c r="AF1117" s="4">
        <v>1</v>
      </c>
      <c r="AG1117" s="4">
        <v>18</v>
      </c>
      <c r="AH1117" s="4">
        <v>9</v>
      </c>
      <c r="AI1117" s="4">
        <v>5</v>
      </c>
      <c r="AJ1117" s="4">
        <v>6</v>
      </c>
      <c r="AK1117" s="4">
        <v>27</v>
      </c>
      <c r="AL1117" s="4">
        <v>9</v>
      </c>
      <c r="AM1117" s="4">
        <v>1</v>
      </c>
      <c r="AN1117" s="4" t="s">
        <v>14</v>
      </c>
      <c r="AO1117" s="4">
        <v>21</v>
      </c>
      <c r="AP1117" s="4" t="s">
        <v>14</v>
      </c>
      <c r="AQ1117" s="4">
        <v>17</v>
      </c>
      <c r="AR1117" s="4">
        <v>14</v>
      </c>
      <c r="AS1117" s="4">
        <v>4</v>
      </c>
      <c r="AT1117" s="4">
        <v>29</v>
      </c>
      <c r="AU1117" s="4">
        <v>11</v>
      </c>
      <c r="AV1117" s="4">
        <v>13</v>
      </c>
      <c r="AW1117" s="4">
        <v>10</v>
      </c>
      <c r="AX1117" s="4">
        <v>8</v>
      </c>
      <c r="AY1117" s="4">
        <v>7</v>
      </c>
    </row>
    <row r="1118" spans="1:51">
      <c r="A1118" s="3"/>
      <c r="C1118" s="11">
        <v>0.02</v>
      </c>
      <c r="D1118" s="11">
        <v>0.02</v>
      </c>
      <c r="E1118" s="11">
        <v>0.01</v>
      </c>
      <c r="F1118" s="11">
        <v>7.0000000000000007E-2</v>
      </c>
      <c r="G1118" s="11">
        <v>0.05</v>
      </c>
      <c r="H1118" s="11">
        <v>0.01</v>
      </c>
      <c r="I1118" s="11">
        <v>0.02</v>
      </c>
      <c r="J1118" s="11">
        <v>0.02</v>
      </c>
      <c r="K1118" s="11">
        <v>0.01</v>
      </c>
      <c r="L1118" s="11">
        <v>0.02</v>
      </c>
      <c r="M1118" s="11">
        <v>0.05</v>
      </c>
      <c r="N1118" s="11">
        <v>0.03</v>
      </c>
      <c r="O1118" s="11">
        <v>0.01</v>
      </c>
      <c r="P1118" s="11">
        <v>0.02</v>
      </c>
      <c r="Q1118" s="11">
        <v>0.01</v>
      </c>
      <c r="R1118" s="11">
        <v>0.02</v>
      </c>
      <c r="S1118" s="11">
        <v>0.01</v>
      </c>
      <c r="T1118" s="11">
        <v>0.02</v>
      </c>
      <c r="U1118" s="11">
        <v>0.05</v>
      </c>
      <c r="V1118" s="11">
        <v>0.04</v>
      </c>
      <c r="W1118" s="11">
        <v>0.01</v>
      </c>
      <c r="X1118" s="11">
        <v>0.02</v>
      </c>
      <c r="Y1118" s="11">
        <v>0.02</v>
      </c>
      <c r="Z1118" s="11">
        <v>0.01</v>
      </c>
      <c r="AA1118" s="11">
        <v>0.02</v>
      </c>
      <c r="AB1118" s="11">
        <v>0.02</v>
      </c>
      <c r="AC1118" s="11">
        <v>0.02</v>
      </c>
      <c r="AD1118" s="4" t="s">
        <v>14</v>
      </c>
      <c r="AE1118" s="11">
        <v>0.05</v>
      </c>
      <c r="AF1118" s="11">
        <v>0.02</v>
      </c>
      <c r="AG1118" s="11">
        <v>0.04</v>
      </c>
      <c r="AH1118" s="11">
        <v>0.01</v>
      </c>
      <c r="AI1118" s="11">
        <v>0.02</v>
      </c>
      <c r="AJ1118" s="11">
        <v>0.01</v>
      </c>
      <c r="AK1118" s="11">
        <v>0.03</v>
      </c>
      <c r="AL1118" s="11">
        <v>0.02</v>
      </c>
      <c r="AM1118" s="11">
        <v>0.02</v>
      </c>
      <c r="AN1118" s="4" t="s">
        <v>14</v>
      </c>
      <c r="AO1118" s="11">
        <v>0.02</v>
      </c>
      <c r="AP1118" s="4" t="s">
        <v>14</v>
      </c>
      <c r="AQ1118" s="11">
        <v>0.02</v>
      </c>
      <c r="AR1118" s="11">
        <v>0.02</v>
      </c>
      <c r="AS1118" s="11">
        <v>0.03</v>
      </c>
      <c r="AT1118" s="11">
        <v>0.02</v>
      </c>
      <c r="AU1118" s="11">
        <v>0.02</v>
      </c>
      <c r="AV1118" s="11">
        <v>0.02</v>
      </c>
      <c r="AW1118" s="11">
        <v>0.01</v>
      </c>
      <c r="AX1118" s="11">
        <v>0.03</v>
      </c>
      <c r="AY1118" s="11">
        <v>0.02</v>
      </c>
    </row>
    <row r="1119" spans="1:51">
      <c r="A1119" s="3"/>
      <c r="B1119" t="s">
        <v>291</v>
      </c>
      <c r="C1119" s="4">
        <v>32</v>
      </c>
      <c r="D1119" s="4">
        <v>19</v>
      </c>
      <c r="E1119" s="4">
        <v>5</v>
      </c>
      <c r="F1119" s="4">
        <v>8</v>
      </c>
      <c r="G1119" s="4" t="s">
        <v>14</v>
      </c>
      <c r="H1119" s="4">
        <v>10</v>
      </c>
      <c r="I1119" s="4">
        <v>13</v>
      </c>
      <c r="J1119" s="4">
        <v>6</v>
      </c>
      <c r="K1119" s="4">
        <v>17</v>
      </c>
      <c r="L1119" s="4">
        <v>3</v>
      </c>
      <c r="M1119" s="4" t="s">
        <v>14</v>
      </c>
      <c r="N1119" s="4" t="s">
        <v>14</v>
      </c>
      <c r="O1119" s="4">
        <v>5</v>
      </c>
      <c r="P1119" s="4">
        <v>18</v>
      </c>
      <c r="Q1119" s="4">
        <v>10</v>
      </c>
      <c r="R1119" s="4">
        <v>14</v>
      </c>
      <c r="S1119" s="4">
        <v>11</v>
      </c>
      <c r="T1119" s="4">
        <v>11</v>
      </c>
      <c r="U1119" s="4">
        <v>7</v>
      </c>
      <c r="V1119" s="4">
        <v>7</v>
      </c>
      <c r="W1119" s="4">
        <v>11</v>
      </c>
      <c r="X1119" s="4">
        <v>7</v>
      </c>
      <c r="Y1119" s="4">
        <v>5</v>
      </c>
      <c r="Z1119" s="4">
        <v>5</v>
      </c>
      <c r="AA1119" s="4">
        <v>6</v>
      </c>
      <c r="AB1119" s="4">
        <v>6</v>
      </c>
      <c r="AC1119" s="4">
        <v>23</v>
      </c>
      <c r="AD1119" s="4" t="s">
        <v>14</v>
      </c>
      <c r="AE1119" s="4">
        <v>4</v>
      </c>
      <c r="AF1119" s="4">
        <v>1</v>
      </c>
      <c r="AG1119" s="4">
        <v>19</v>
      </c>
      <c r="AH1119" s="4">
        <v>8</v>
      </c>
      <c r="AI1119" s="4">
        <v>3</v>
      </c>
      <c r="AJ1119" s="4">
        <v>6</v>
      </c>
      <c r="AK1119" s="4">
        <v>24</v>
      </c>
      <c r="AL1119" s="4">
        <v>11</v>
      </c>
      <c r="AM1119" s="4" t="s">
        <v>14</v>
      </c>
      <c r="AN1119" s="4">
        <v>1</v>
      </c>
      <c r="AO1119" s="4">
        <v>14</v>
      </c>
      <c r="AP1119" s="4" t="s">
        <v>14</v>
      </c>
      <c r="AQ1119" s="4">
        <v>10</v>
      </c>
      <c r="AR1119" s="4">
        <v>16</v>
      </c>
      <c r="AS1119" s="4" t="s">
        <v>14</v>
      </c>
      <c r="AT1119" s="4">
        <v>30</v>
      </c>
      <c r="AU1119" s="4">
        <v>10</v>
      </c>
      <c r="AV1119" s="4">
        <v>13</v>
      </c>
      <c r="AW1119" s="4">
        <v>8</v>
      </c>
      <c r="AX1119" s="4">
        <v>5</v>
      </c>
      <c r="AY1119" s="4">
        <v>13</v>
      </c>
    </row>
    <row r="1120" spans="1:51">
      <c r="A1120" s="3"/>
      <c r="C1120" s="11">
        <v>0.02</v>
      </c>
      <c r="D1120" s="11">
        <v>0.02</v>
      </c>
      <c r="E1120" s="11">
        <v>0.02</v>
      </c>
      <c r="F1120" s="11">
        <v>0.06</v>
      </c>
      <c r="G1120" s="4" t="s">
        <v>14</v>
      </c>
      <c r="H1120" s="11">
        <v>0.02</v>
      </c>
      <c r="I1120" s="11">
        <v>0.02</v>
      </c>
      <c r="J1120" s="11">
        <v>0.01</v>
      </c>
      <c r="K1120" s="11">
        <v>0.02</v>
      </c>
      <c r="L1120" s="11">
        <v>0.02</v>
      </c>
      <c r="M1120" s="4" t="s">
        <v>14</v>
      </c>
      <c r="N1120" s="4" t="s">
        <v>14</v>
      </c>
      <c r="O1120" s="11">
        <v>0.01</v>
      </c>
      <c r="P1120" s="11">
        <v>0.02</v>
      </c>
      <c r="Q1120" s="11">
        <v>0.02</v>
      </c>
      <c r="R1120" s="11">
        <v>0.01</v>
      </c>
      <c r="S1120" s="11">
        <v>0.02</v>
      </c>
      <c r="T1120" s="11">
        <v>0.02</v>
      </c>
      <c r="U1120" s="11">
        <v>0.04</v>
      </c>
      <c r="V1120" s="11">
        <v>0.04</v>
      </c>
      <c r="W1120" s="11">
        <v>0.02</v>
      </c>
      <c r="X1120" s="11">
        <v>0.01</v>
      </c>
      <c r="Y1120" s="11">
        <v>0.01</v>
      </c>
      <c r="Z1120" s="11">
        <v>0.02</v>
      </c>
      <c r="AA1120" s="11">
        <v>0.04</v>
      </c>
      <c r="AB1120" s="11">
        <v>0.02</v>
      </c>
      <c r="AC1120" s="11">
        <v>0.02</v>
      </c>
      <c r="AD1120" s="4" t="s">
        <v>14</v>
      </c>
      <c r="AE1120" s="11">
        <v>0.02</v>
      </c>
      <c r="AF1120" s="11">
        <v>0.02</v>
      </c>
      <c r="AG1120" s="11">
        <v>0.04</v>
      </c>
      <c r="AH1120" s="11">
        <v>0.01</v>
      </c>
      <c r="AI1120" s="11">
        <v>0.01</v>
      </c>
      <c r="AJ1120" s="11">
        <v>0.01</v>
      </c>
      <c r="AK1120" s="11">
        <v>0.02</v>
      </c>
      <c r="AL1120" s="11">
        <v>0.03</v>
      </c>
      <c r="AM1120" s="4" t="s">
        <v>14</v>
      </c>
      <c r="AN1120" s="11">
        <v>7.0000000000000007E-2</v>
      </c>
      <c r="AO1120" s="11">
        <v>0.02</v>
      </c>
      <c r="AP1120" s="4" t="s">
        <v>14</v>
      </c>
      <c r="AQ1120" s="11">
        <v>0.01</v>
      </c>
      <c r="AR1120" s="11">
        <v>0.03</v>
      </c>
      <c r="AS1120" s="4" t="s">
        <v>14</v>
      </c>
      <c r="AT1120" s="11">
        <v>0.02</v>
      </c>
      <c r="AU1120" s="11">
        <v>0.01</v>
      </c>
      <c r="AV1120" s="11">
        <v>0.02</v>
      </c>
      <c r="AW1120" s="11">
        <v>0.01</v>
      </c>
      <c r="AX1120" s="11">
        <v>0.02</v>
      </c>
      <c r="AY1120" s="11">
        <v>0.03</v>
      </c>
    </row>
    <row r="1121" spans="1:51">
      <c r="A1121" s="3"/>
      <c r="B1121" t="s">
        <v>293</v>
      </c>
      <c r="C1121" s="4">
        <v>32</v>
      </c>
      <c r="D1121" s="4">
        <v>27</v>
      </c>
      <c r="E1121" s="4">
        <v>2</v>
      </c>
      <c r="F1121" s="4">
        <v>2</v>
      </c>
      <c r="G1121" s="4">
        <v>1</v>
      </c>
      <c r="H1121" s="4">
        <v>15</v>
      </c>
      <c r="I1121" s="4">
        <v>13</v>
      </c>
      <c r="J1121" s="4">
        <v>9</v>
      </c>
      <c r="K1121" s="4">
        <v>23</v>
      </c>
      <c r="L1121" s="4">
        <v>3</v>
      </c>
      <c r="M1121" s="4">
        <v>1</v>
      </c>
      <c r="N1121" s="4">
        <v>4</v>
      </c>
      <c r="O1121" s="4">
        <v>11</v>
      </c>
      <c r="P1121" s="4">
        <v>18</v>
      </c>
      <c r="Q1121" s="4">
        <v>15</v>
      </c>
      <c r="R1121" s="4">
        <v>14</v>
      </c>
      <c r="S1121" s="4">
        <v>16</v>
      </c>
      <c r="T1121" s="4">
        <v>10</v>
      </c>
      <c r="U1121" s="4">
        <v>8</v>
      </c>
      <c r="V1121" s="4">
        <v>5</v>
      </c>
      <c r="W1121" s="4">
        <v>14</v>
      </c>
      <c r="X1121" s="4">
        <v>5</v>
      </c>
      <c r="Y1121" s="4">
        <v>6</v>
      </c>
      <c r="Z1121" s="4">
        <v>8</v>
      </c>
      <c r="AA1121" s="4">
        <v>7</v>
      </c>
      <c r="AB1121" s="4">
        <v>4</v>
      </c>
      <c r="AC1121" s="4">
        <v>24</v>
      </c>
      <c r="AD1121" s="4" t="s">
        <v>14</v>
      </c>
      <c r="AE1121" s="4">
        <v>6</v>
      </c>
      <c r="AF1121" s="4" t="s">
        <v>14</v>
      </c>
      <c r="AG1121" s="4">
        <v>16</v>
      </c>
      <c r="AH1121" s="4">
        <v>15</v>
      </c>
      <c r="AI1121" s="4" t="s">
        <v>14</v>
      </c>
      <c r="AJ1121" s="4">
        <v>11</v>
      </c>
      <c r="AK1121" s="4">
        <v>19</v>
      </c>
      <c r="AL1121" s="4">
        <v>15</v>
      </c>
      <c r="AM1121" s="4">
        <v>1</v>
      </c>
      <c r="AN1121" s="4">
        <v>1</v>
      </c>
      <c r="AO1121" s="4">
        <v>12</v>
      </c>
      <c r="AP1121" s="4" t="s">
        <v>14</v>
      </c>
      <c r="AQ1121" s="4">
        <v>9</v>
      </c>
      <c r="AR1121" s="4">
        <v>20</v>
      </c>
      <c r="AS1121" s="4">
        <v>1</v>
      </c>
      <c r="AT1121" s="4">
        <v>29</v>
      </c>
      <c r="AU1121" s="4">
        <v>19</v>
      </c>
      <c r="AV1121" s="4">
        <v>9</v>
      </c>
      <c r="AW1121" s="4">
        <v>16</v>
      </c>
      <c r="AX1121" s="4">
        <v>5</v>
      </c>
      <c r="AY1121" s="4">
        <v>9</v>
      </c>
    </row>
    <row r="1122" spans="1:51">
      <c r="A1122" s="3"/>
      <c r="C1122" s="11">
        <v>0.02</v>
      </c>
      <c r="D1122" s="11">
        <v>0.02</v>
      </c>
      <c r="E1122" s="11">
        <v>0.01</v>
      </c>
      <c r="F1122" s="11">
        <v>0.01</v>
      </c>
      <c r="G1122" s="11">
        <v>0.03</v>
      </c>
      <c r="H1122" s="11">
        <v>0.03</v>
      </c>
      <c r="I1122" s="11">
        <v>0.02</v>
      </c>
      <c r="J1122" s="11">
        <v>0.02</v>
      </c>
      <c r="K1122" s="11">
        <v>0.03</v>
      </c>
      <c r="L1122" s="11">
        <v>0.02</v>
      </c>
      <c r="M1122" s="11">
        <v>0.03</v>
      </c>
      <c r="N1122" s="11">
        <v>0.04</v>
      </c>
      <c r="O1122" s="11">
        <v>0.03</v>
      </c>
      <c r="P1122" s="11">
        <v>0.02</v>
      </c>
      <c r="Q1122" s="11">
        <v>0.03</v>
      </c>
      <c r="R1122" s="11">
        <v>0.02</v>
      </c>
      <c r="S1122" s="11">
        <v>0.02</v>
      </c>
      <c r="T1122" s="11">
        <v>0.02</v>
      </c>
      <c r="U1122" s="11">
        <v>0.04</v>
      </c>
      <c r="V1122" s="11">
        <v>0.03</v>
      </c>
      <c r="W1122" s="11">
        <v>0.03</v>
      </c>
      <c r="X1122" s="11">
        <v>0.01</v>
      </c>
      <c r="Y1122" s="11">
        <v>0.02</v>
      </c>
      <c r="Z1122" s="11">
        <v>0.03</v>
      </c>
      <c r="AA1122" s="11">
        <v>0.04</v>
      </c>
      <c r="AB1122" s="11">
        <v>0.01</v>
      </c>
      <c r="AC1122" s="11">
        <v>0.02</v>
      </c>
      <c r="AD1122" s="4" t="s">
        <v>14</v>
      </c>
      <c r="AE1122" s="11">
        <v>0.03</v>
      </c>
      <c r="AF1122" s="4" t="s">
        <v>14</v>
      </c>
      <c r="AG1122" s="11">
        <v>0.03</v>
      </c>
      <c r="AH1122" s="11">
        <v>0.02</v>
      </c>
      <c r="AI1122" s="4" t="s">
        <v>14</v>
      </c>
      <c r="AJ1122" s="11">
        <v>0.02</v>
      </c>
      <c r="AK1122" s="11">
        <v>0.02</v>
      </c>
      <c r="AL1122" s="11">
        <v>0.03</v>
      </c>
      <c r="AM1122" s="11">
        <v>0.02</v>
      </c>
      <c r="AN1122" s="11">
        <v>7.0000000000000007E-2</v>
      </c>
      <c r="AO1122" s="11">
        <v>0.01</v>
      </c>
      <c r="AP1122" s="4" t="s">
        <v>14</v>
      </c>
      <c r="AQ1122" s="11">
        <v>0.01</v>
      </c>
      <c r="AR1122" s="11">
        <v>0.03</v>
      </c>
      <c r="AS1122" s="11">
        <v>0.01</v>
      </c>
      <c r="AT1122" s="11">
        <v>0.02</v>
      </c>
      <c r="AU1122" s="11">
        <v>0.03</v>
      </c>
      <c r="AV1122" s="11">
        <v>0.01</v>
      </c>
      <c r="AW1122" s="11">
        <v>0.02</v>
      </c>
      <c r="AX1122" s="11">
        <v>0.02</v>
      </c>
      <c r="AY1122" s="11">
        <v>0.02</v>
      </c>
    </row>
    <row r="1123" spans="1:51">
      <c r="A1123" s="3"/>
    </row>
    <row r="1124" spans="1:51">
      <c r="A1124" s="3"/>
    </row>
    <row r="1125" spans="1:51">
      <c r="A1125" s="2" t="s">
        <v>312</v>
      </c>
    </row>
    <row r="1126" spans="1:51">
      <c r="A1126" s="3"/>
    </row>
    <row r="1127" spans="1:51" s="10" customFormat="1" ht="29.25" customHeight="1">
      <c r="A1127" s="9"/>
      <c r="C1127" s="7" t="s">
        <v>39</v>
      </c>
      <c r="D1127" s="14" t="s">
        <v>15</v>
      </c>
      <c r="E1127" s="15"/>
      <c r="F1127" s="15"/>
      <c r="G1127" s="15"/>
      <c r="H1127" s="14" t="s">
        <v>16</v>
      </c>
      <c r="I1127" s="15"/>
      <c r="J1127" s="14" t="s">
        <v>17</v>
      </c>
      <c r="K1127" s="15"/>
      <c r="L1127" s="15"/>
      <c r="M1127" s="15"/>
      <c r="N1127" s="15"/>
      <c r="O1127" s="14" t="s">
        <v>40</v>
      </c>
      <c r="P1127" s="15"/>
      <c r="Q1127" s="14" t="s">
        <v>19</v>
      </c>
      <c r="R1127" s="15"/>
      <c r="S1127" s="14" t="s">
        <v>41</v>
      </c>
      <c r="T1127" s="15"/>
      <c r="U1127" s="14" t="s">
        <v>42</v>
      </c>
      <c r="V1127" s="15"/>
      <c r="W1127" s="15"/>
      <c r="X1127" s="15"/>
      <c r="Y1127" s="14" t="s">
        <v>22</v>
      </c>
      <c r="Z1127" s="15"/>
      <c r="AA1127" s="15"/>
      <c r="AB1127" s="15"/>
      <c r="AC1127" s="15"/>
      <c r="AD1127" s="15"/>
      <c r="AE1127" s="15"/>
      <c r="AF1127" s="15"/>
      <c r="AG1127" s="14" t="s">
        <v>23</v>
      </c>
      <c r="AH1127" s="15"/>
      <c r="AI1127" s="15"/>
      <c r="AJ1127" s="14" t="s">
        <v>24</v>
      </c>
      <c r="AK1127" s="15"/>
      <c r="AL1127" s="14" t="s">
        <v>25</v>
      </c>
      <c r="AM1127" s="15"/>
      <c r="AN1127" s="15"/>
      <c r="AO1127" s="15"/>
      <c r="AP1127" s="15"/>
      <c r="AQ1127" s="15"/>
      <c r="AR1127" s="15"/>
      <c r="AS1127" s="14" t="s">
        <v>26</v>
      </c>
      <c r="AT1127" s="15"/>
      <c r="AU1127" s="14" t="s">
        <v>43</v>
      </c>
      <c r="AV1127" s="15"/>
      <c r="AW1127" s="14" t="s">
        <v>44</v>
      </c>
      <c r="AX1127" s="15"/>
      <c r="AY1127" s="15"/>
    </row>
    <row r="1128" spans="1:51" s="7" customFormat="1" ht="32.25" customHeight="1">
      <c r="A1128" s="6"/>
      <c r="D1128" s="8" t="s">
        <v>45</v>
      </c>
      <c r="E1128" s="8" t="s">
        <v>46</v>
      </c>
      <c r="F1128" s="8" t="s">
        <v>47</v>
      </c>
      <c r="G1128" s="8" t="s">
        <v>48</v>
      </c>
      <c r="H1128" s="8" t="s">
        <v>49</v>
      </c>
      <c r="I1128" s="8" t="s">
        <v>50</v>
      </c>
      <c r="J1128" s="8" t="s">
        <v>51</v>
      </c>
      <c r="K1128" s="8" t="s">
        <v>52</v>
      </c>
      <c r="L1128" s="8" t="s">
        <v>53</v>
      </c>
      <c r="M1128" s="8" t="s">
        <v>54</v>
      </c>
      <c r="N1128" s="8" t="s">
        <v>55</v>
      </c>
      <c r="O1128" s="8" t="s">
        <v>56</v>
      </c>
      <c r="P1128" s="8" t="s">
        <v>57</v>
      </c>
      <c r="Q1128" s="8" t="s">
        <v>56</v>
      </c>
      <c r="R1128" s="8" t="s">
        <v>57</v>
      </c>
      <c r="S1128" s="8" t="s">
        <v>56</v>
      </c>
      <c r="T1128" s="8" t="s">
        <v>57</v>
      </c>
      <c r="U1128" s="8" t="s">
        <v>58</v>
      </c>
      <c r="V1128" s="8" t="s">
        <v>59</v>
      </c>
      <c r="W1128" s="8" t="s">
        <v>60</v>
      </c>
      <c r="X1128" s="8" t="s">
        <v>61</v>
      </c>
      <c r="Y1128" s="8" t="s">
        <v>62</v>
      </c>
      <c r="Z1128" s="8" t="s">
        <v>63</v>
      </c>
      <c r="AA1128" s="8" t="s">
        <v>64</v>
      </c>
      <c r="AB1128" s="8" t="s">
        <v>65</v>
      </c>
      <c r="AC1128" s="8" t="s">
        <v>66</v>
      </c>
      <c r="AD1128" s="8" t="s">
        <v>67</v>
      </c>
      <c r="AE1128" s="8" t="s">
        <v>68</v>
      </c>
      <c r="AF1128" s="8" t="s">
        <v>69</v>
      </c>
      <c r="AG1128" s="8" t="s">
        <v>70</v>
      </c>
      <c r="AH1128" s="8" t="s">
        <v>71</v>
      </c>
      <c r="AI1128" s="8" t="s">
        <v>72</v>
      </c>
      <c r="AJ1128" s="8" t="s">
        <v>73</v>
      </c>
      <c r="AK1128" s="8" t="s">
        <v>74</v>
      </c>
      <c r="AL1128" s="8" t="s">
        <v>75</v>
      </c>
      <c r="AM1128" s="8" t="s">
        <v>76</v>
      </c>
      <c r="AN1128" s="8" t="s">
        <v>77</v>
      </c>
      <c r="AO1128" s="8" t="s">
        <v>78</v>
      </c>
      <c r="AP1128" s="8" t="s">
        <v>79</v>
      </c>
      <c r="AQ1128" s="8" t="s">
        <v>80</v>
      </c>
      <c r="AR1128" s="8" t="s">
        <v>81</v>
      </c>
      <c r="AS1128" s="8" t="s">
        <v>82</v>
      </c>
      <c r="AT1128" s="8" t="s">
        <v>57</v>
      </c>
      <c r="AU1128" s="8" t="s">
        <v>56</v>
      </c>
      <c r="AV1128" s="8" t="s">
        <v>57</v>
      </c>
      <c r="AW1128" s="8" t="s">
        <v>83</v>
      </c>
      <c r="AX1128" s="8" t="s">
        <v>84</v>
      </c>
      <c r="AY1128" s="8" t="s">
        <v>85</v>
      </c>
    </row>
    <row r="1129" spans="1:51">
      <c r="A1129" s="3" t="s">
        <v>86</v>
      </c>
      <c r="C1129" s="4">
        <v>3774</v>
      </c>
      <c r="D1129" s="4">
        <v>2236</v>
      </c>
      <c r="E1129" s="4">
        <v>802</v>
      </c>
      <c r="F1129" s="4">
        <v>587</v>
      </c>
      <c r="G1129" s="4">
        <v>148</v>
      </c>
      <c r="H1129" s="4">
        <v>1558</v>
      </c>
      <c r="I1129" s="4">
        <v>1757</v>
      </c>
      <c r="J1129" s="4">
        <v>1318</v>
      </c>
      <c r="K1129" s="4">
        <v>1919</v>
      </c>
      <c r="L1129" s="4">
        <v>321</v>
      </c>
      <c r="M1129" s="4">
        <v>85</v>
      </c>
      <c r="N1129" s="4">
        <v>179</v>
      </c>
      <c r="O1129" s="4">
        <v>774</v>
      </c>
      <c r="P1129" s="4">
        <v>2541</v>
      </c>
      <c r="Q1129" s="4">
        <v>1200</v>
      </c>
      <c r="R1129" s="4">
        <v>2224</v>
      </c>
      <c r="S1129" s="4">
        <v>1635</v>
      </c>
      <c r="T1129" s="4">
        <v>1629</v>
      </c>
      <c r="U1129" s="4">
        <v>691</v>
      </c>
      <c r="V1129" s="4">
        <v>478</v>
      </c>
      <c r="W1129" s="4">
        <v>1179</v>
      </c>
      <c r="X1129" s="4">
        <v>1415</v>
      </c>
      <c r="Y1129" s="4">
        <v>824</v>
      </c>
      <c r="Z1129" s="4">
        <v>713</v>
      </c>
      <c r="AA1129" s="4">
        <v>408</v>
      </c>
      <c r="AB1129" s="4">
        <v>805</v>
      </c>
      <c r="AC1129" s="4">
        <v>2750</v>
      </c>
      <c r="AD1129" s="4">
        <v>186</v>
      </c>
      <c r="AE1129" s="4">
        <v>363</v>
      </c>
      <c r="AF1129" s="4">
        <v>112</v>
      </c>
      <c r="AG1129" s="4">
        <v>1242</v>
      </c>
      <c r="AH1129" s="4">
        <v>1612</v>
      </c>
      <c r="AI1129" s="4">
        <v>792</v>
      </c>
      <c r="AJ1129" s="4">
        <v>1228</v>
      </c>
      <c r="AK1129" s="4">
        <v>2380</v>
      </c>
      <c r="AL1129" s="4">
        <v>995</v>
      </c>
      <c r="AM1129" s="4">
        <v>236</v>
      </c>
      <c r="AN1129" s="4">
        <v>27</v>
      </c>
      <c r="AO1129" s="4">
        <v>2155</v>
      </c>
      <c r="AP1129" s="4">
        <v>55</v>
      </c>
      <c r="AQ1129" s="4">
        <v>1893</v>
      </c>
      <c r="AR1129" s="4">
        <v>1575</v>
      </c>
      <c r="AS1129" s="4">
        <v>228</v>
      </c>
      <c r="AT1129" s="4">
        <v>3320</v>
      </c>
      <c r="AU1129" s="4">
        <v>1158</v>
      </c>
      <c r="AV1129" s="4">
        <v>2157</v>
      </c>
      <c r="AW1129" s="4">
        <v>1712</v>
      </c>
      <c r="AX1129" s="4">
        <v>567</v>
      </c>
      <c r="AY1129" s="4">
        <v>926</v>
      </c>
    </row>
    <row r="1130" spans="1:51">
      <c r="A1130" s="3"/>
    </row>
    <row r="1131" spans="1:51">
      <c r="A1131" s="3" t="s">
        <v>313</v>
      </c>
      <c r="B1131" t="s">
        <v>191</v>
      </c>
      <c r="C1131" s="4">
        <v>2420</v>
      </c>
      <c r="D1131" s="4">
        <v>1452</v>
      </c>
      <c r="E1131" s="4">
        <v>440</v>
      </c>
      <c r="F1131" s="4">
        <v>453</v>
      </c>
      <c r="G1131" s="4">
        <v>76</v>
      </c>
      <c r="H1131" s="4">
        <v>887</v>
      </c>
      <c r="I1131" s="4">
        <v>1155</v>
      </c>
      <c r="J1131" s="4">
        <v>885</v>
      </c>
      <c r="K1131" s="4">
        <v>1095</v>
      </c>
      <c r="L1131" s="4">
        <v>204</v>
      </c>
      <c r="M1131" s="4">
        <v>42</v>
      </c>
      <c r="N1131" s="4">
        <v>118</v>
      </c>
      <c r="O1131" s="4">
        <v>477</v>
      </c>
      <c r="P1131" s="4">
        <v>1565</v>
      </c>
      <c r="Q1131" s="4">
        <v>760</v>
      </c>
      <c r="R1131" s="4">
        <v>1371</v>
      </c>
      <c r="S1131" s="4">
        <v>998</v>
      </c>
      <c r="T1131" s="4">
        <v>1021</v>
      </c>
      <c r="U1131" s="4">
        <v>500</v>
      </c>
      <c r="V1131" s="4">
        <v>246</v>
      </c>
      <c r="W1131" s="4">
        <v>680</v>
      </c>
      <c r="X1131" s="4">
        <v>986</v>
      </c>
      <c r="Y1131" s="4">
        <v>531</v>
      </c>
      <c r="Z1131" s="4">
        <v>456</v>
      </c>
      <c r="AA1131" s="4">
        <v>260</v>
      </c>
      <c r="AB1131" s="4">
        <v>500</v>
      </c>
      <c r="AC1131" s="4">
        <v>1746</v>
      </c>
      <c r="AD1131" s="4">
        <v>128</v>
      </c>
      <c r="AE1131" s="4">
        <v>216</v>
      </c>
      <c r="AF1131" s="4">
        <v>75</v>
      </c>
      <c r="AG1131" s="4">
        <v>761</v>
      </c>
      <c r="AH1131" s="4">
        <v>1019</v>
      </c>
      <c r="AI1131" s="4">
        <v>562</v>
      </c>
      <c r="AJ1131" s="4">
        <v>859</v>
      </c>
      <c r="AK1131" s="4">
        <v>1463</v>
      </c>
      <c r="AL1131" s="4">
        <v>643</v>
      </c>
      <c r="AM1131" s="4">
        <v>174</v>
      </c>
      <c r="AN1131" s="4">
        <v>16</v>
      </c>
      <c r="AO1131" s="4">
        <v>1371</v>
      </c>
      <c r="AP1131" s="4">
        <v>31</v>
      </c>
      <c r="AQ1131" s="4">
        <v>1199</v>
      </c>
      <c r="AR1131" s="4">
        <v>1036</v>
      </c>
      <c r="AS1131" s="4">
        <v>115</v>
      </c>
      <c r="AT1131" s="4">
        <v>2181</v>
      </c>
      <c r="AU1131" s="4">
        <v>571</v>
      </c>
      <c r="AV1131" s="4">
        <v>1471</v>
      </c>
      <c r="AW1131" s="4">
        <v>1103</v>
      </c>
      <c r="AX1131" s="4">
        <v>376</v>
      </c>
      <c r="AY1131" s="4">
        <v>568</v>
      </c>
    </row>
    <row r="1132" spans="1:51">
      <c r="A1132" s="3"/>
      <c r="C1132" s="11">
        <v>0.64</v>
      </c>
      <c r="D1132" s="11">
        <v>0.65</v>
      </c>
      <c r="E1132" s="11">
        <v>0.55000000000000004</v>
      </c>
      <c r="F1132" s="11">
        <v>0.77</v>
      </c>
      <c r="G1132" s="11">
        <v>0.51</v>
      </c>
      <c r="H1132" s="11">
        <v>0.56999999999999995</v>
      </c>
      <c r="I1132" s="11">
        <v>0.66</v>
      </c>
      <c r="J1132" s="11">
        <v>0.67</v>
      </c>
      <c r="K1132" s="11">
        <v>0.56999999999999995</v>
      </c>
      <c r="L1132" s="11">
        <v>0.64</v>
      </c>
      <c r="M1132" s="11">
        <v>0.5</v>
      </c>
      <c r="N1132" s="11">
        <v>0.66</v>
      </c>
      <c r="O1132" s="11">
        <v>0.62</v>
      </c>
      <c r="P1132" s="11">
        <v>0.62</v>
      </c>
      <c r="Q1132" s="11">
        <v>0.63</v>
      </c>
      <c r="R1132" s="11">
        <v>0.62</v>
      </c>
      <c r="S1132" s="11">
        <v>0.61</v>
      </c>
      <c r="T1132" s="11">
        <v>0.63</v>
      </c>
      <c r="U1132" s="11">
        <v>0.72</v>
      </c>
      <c r="V1132" s="11">
        <v>0.52</v>
      </c>
      <c r="W1132" s="11">
        <v>0.57999999999999996</v>
      </c>
      <c r="X1132" s="11">
        <v>0.7</v>
      </c>
      <c r="Y1132" s="11">
        <v>0.64</v>
      </c>
      <c r="Z1132" s="11">
        <v>0.64</v>
      </c>
      <c r="AA1132" s="11">
        <v>0.64</v>
      </c>
      <c r="AB1132" s="11">
        <v>0.62</v>
      </c>
      <c r="AC1132" s="11">
        <v>0.64</v>
      </c>
      <c r="AD1132" s="11">
        <v>0.69</v>
      </c>
      <c r="AE1132" s="11">
        <v>0.59</v>
      </c>
      <c r="AF1132" s="11">
        <v>0.67</v>
      </c>
      <c r="AG1132" s="11">
        <v>0.61</v>
      </c>
      <c r="AH1132" s="11">
        <v>0.63</v>
      </c>
      <c r="AI1132" s="11">
        <v>0.71</v>
      </c>
      <c r="AJ1132" s="11">
        <v>0.7</v>
      </c>
      <c r="AK1132" s="11">
        <v>0.61</v>
      </c>
      <c r="AL1132" s="11">
        <v>0.65</v>
      </c>
      <c r="AM1132" s="11">
        <v>0.74</v>
      </c>
      <c r="AN1132" s="11">
        <v>0.57999999999999996</v>
      </c>
      <c r="AO1132" s="11">
        <v>0.64</v>
      </c>
      <c r="AP1132" s="11">
        <v>0.56000000000000005</v>
      </c>
      <c r="AQ1132" s="11">
        <v>0.63</v>
      </c>
      <c r="AR1132" s="11">
        <v>0.66</v>
      </c>
      <c r="AS1132" s="11">
        <v>0.51</v>
      </c>
      <c r="AT1132" s="11">
        <v>0.66</v>
      </c>
      <c r="AU1132" s="11">
        <v>0.49</v>
      </c>
      <c r="AV1132" s="11">
        <v>0.68</v>
      </c>
      <c r="AW1132" s="11">
        <v>0.64</v>
      </c>
      <c r="AX1132" s="11">
        <v>0.66</v>
      </c>
      <c r="AY1132" s="11">
        <v>0.61</v>
      </c>
    </row>
    <row r="1133" spans="1:51">
      <c r="A1133" s="3"/>
      <c r="B1133" t="s">
        <v>314</v>
      </c>
      <c r="C1133" s="4">
        <v>811</v>
      </c>
      <c r="D1133" s="4">
        <v>515</v>
      </c>
      <c r="E1133" s="4">
        <v>174</v>
      </c>
      <c r="F1133" s="4">
        <v>93</v>
      </c>
      <c r="G1133" s="4">
        <v>29</v>
      </c>
      <c r="H1133" s="4">
        <v>361</v>
      </c>
      <c r="I1133" s="4">
        <v>386</v>
      </c>
      <c r="J1133" s="4">
        <v>275</v>
      </c>
      <c r="K1133" s="4">
        <v>449</v>
      </c>
      <c r="L1133" s="4">
        <v>70</v>
      </c>
      <c r="M1133" s="4">
        <v>30</v>
      </c>
      <c r="N1133" s="4">
        <v>37</v>
      </c>
      <c r="O1133" s="4">
        <v>181</v>
      </c>
      <c r="P1133" s="4">
        <v>567</v>
      </c>
      <c r="Q1133" s="4">
        <v>279</v>
      </c>
      <c r="R1133" s="4">
        <v>482</v>
      </c>
      <c r="S1133" s="4">
        <v>371</v>
      </c>
      <c r="T1133" s="4">
        <v>359</v>
      </c>
      <c r="U1133" s="4">
        <v>114</v>
      </c>
      <c r="V1133" s="4">
        <v>132</v>
      </c>
      <c r="W1133" s="4">
        <v>289</v>
      </c>
      <c r="X1133" s="4">
        <v>272</v>
      </c>
      <c r="Y1133" s="4">
        <v>178</v>
      </c>
      <c r="Z1133" s="4">
        <v>163</v>
      </c>
      <c r="AA1133" s="4">
        <v>89</v>
      </c>
      <c r="AB1133" s="4">
        <v>176</v>
      </c>
      <c r="AC1133" s="4">
        <v>606</v>
      </c>
      <c r="AD1133" s="4">
        <v>34</v>
      </c>
      <c r="AE1133" s="4">
        <v>88</v>
      </c>
      <c r="AF1133" s="4">
        <v>22</v>
      </c>
      <c r="AG1133" s="4">
        <v>282</v>
      </c>
      <c r="AH1133" s="4">
        <v>366</v>
      </c>
      <c r="AI1133" s="4">
        <v>135</v>
      </c>
      <c r="AJ1133" s="4">
        <v>215</v>
      </c>
      <c r="AK1133" s="4">
        <v>558</v>
      </c>
      <c r="AL1133" s="4">
        <v>225</v>
      </c>
      <c r="AM1133" s="4">
        <v>45</v>
      </c>
      <c r="AN1133" s="4">
        <v>8</v>
      </c>
      <c r="AO1133" s="4">
        <v>453</v>
      </c>
      <c r="AP1133" s="4">
        <v>17</v>
      </c>
      <c r="AQ1133" s="4">
        <v>403</v>
      </c>
      <c r="AR1133" s="4">
        <v>345</v>
      </c>
      <c r="AS1133" s="4">
        <v>54</v>
      </c>
      <c r="AT1133" s="4">
        <v>701</v>
      </c>
      <c r="AU1133" s="4">
        <v>319</v>
      </c>
      <c r="AV1133" s="4">
        <v>428</v>
      </c>
      <c r="AW1133" s="4">
        <v>365</v>
      </c>
      <c r="AX1133" s="4">
        <v>121</v>
      </c>
      <c r="AY1133" s="4">
        <v>211</v>
      </c>
    </row>
    <row r="1134" spans="1:51">
      <c r="A1134" s="3"/>
      <c r="C1134" s="11">
        <v>0.21</v>
      </c>
      <c r="D1134" s="11">
        <v>0.23</v>
      </c>
      <c r="E1134" s="11">
        <v>0.22</v>
      </c>
      <c r="F1134" s="11">
        <v>0.16</v>
      </c>
      <c r="G1134" s="11">
        <v>0.2</v>
      </c>
      <c r="H1134" s="11">
        <v>0.23</v>
      </c>
      <c r="I1134" s="11">
        <v>0.22</v>
      </c>
      <c r="J1134" s="11">
        <v>0.21</v>
      </c>
      <c r="K1134" s="11">
        <v>0.23</v>
      </c>
      <c r="L1134" s="11">
        <v>0.22</v>
      </c>
      <c r="M1134" s="11">
        <v>0.35</v>
      </c>
      <c r="N1134" s="11">
        <v>0.21</v>
      </c>
      <c r="O1134" s="11">
        <v>0.23</v>
      </c>
      <c r="P1134" s="11">
        <v>0.22</v>
      </c>
      <c r="Q1134" s="11">
        <v>0.23</v>
      </c>
      <c r="R1134" s="11">
        <v>0.22</v>
      </c>
      <c r="S1134" s="11">
        <v>0.23</v>
      </c>
      <c r="T1134" s="11">
        <v>0.22</v>
      </c>
      <c r="U1134" s="11">
        <v>0.17</v>
      </c>
      <c r="V1134" s="11">
        <v>0.28000000000000003</v>
      </c>
      <c r="W1134" s="11">
        <v>0.25</v>
      </c>
      <c r="X1134" s="11">
        <v>0.19</v>
      </c>
      <c r="Y1134" s="11">
        <v>0.22</v>
      </c>
      <c r="Z1134" s="11">
        <v>0.23</v>
      </c>
      <c r="AA1134" s="11">
        <v>0.22</v>
      </c>
      <c r="AB1134" s="11">
        <v>0.22</v>
      </c>
      <c r="AC1134" s="11">
        <v>0.22</v>
      </c>
      <c r="AD1134" s="11">
        <v>0.19</v>
      </c>
      <c r="AE1134" s="11">
        <v>0.24</v>
      </c>
      <c r="AF1134" s="11">
        <v>0.2</v>
      </c>
      <c r="AG1134" s="11">
        <v>0.23</v>
      </c>
      <c r="AH1134" s="11">
        <v>0.23</v>
      </c>
      <c r="AI1134" s="11">
        <v>0.17</v>
      </c>
      <c r="AJ1134" s="11">
        <v>0.18</v>
      </c>
      <c r="AK1134" s="11">
        <v>0.23</v>
      </c>
      <c r="AL1134" s="11">
        <v>0.23</v>
      </c>
      <c r="AM1134" s="11">
        <v>0.19</v>
      </c>
      <c r="AN1134" s="11">
        <v>0.32</v>
      </c>
      <c r="AO1134" s="11">
        <v>0.21</v>
      </c>
      <c r="AP1134" s="11">
        <v>0.32</v>
      </c>
      <c r="AQ1134" s="11">
        <v>0.21</v>
      </c>
      <c r="AR1134" s="11">
        <v>0.22</v>
      </c>
      <c r="AS1134" s="11">
        <v>0.24</v>
      </c>
      <c r="AT1134" s="11">
        <v>0.21</v>
      </c>
      <c r="AU1134" s="11">
        <v>0.28000000000000003</v>
      </c>
      <c r="AV1134" s="11">
        <v>0.2</v>
      </c>
      <c r="AW1134" s="11">
        <v>0.21</v>
      </c>
      <c r="AX1134" s="11">
        <v>0.21</v>
      </c>
      <c r="AY1134" s="11">
        <v>0.23</v>
      </c>
    </row>
    <row r="1135" spans="1:51">
      <c r="A1135" s="3"/>
      <c r="B1135" t="s">
        <v>315</v>
      </c>
      <c r="C1135" s="4">
        <v>296</v>
      </c>
      <c r="D1135" s="4">
        <v>162</v>
      </c>
      <c r="E1135" s="4">
        <v>105</v>
      </c>
      <c r="F1135" s="4">
        <v>13</v>
      </c>
      <c r="G1135" s="4">
        <v>16</v>
      </c>
      <c r="H1135" s="4">
        <v>161</v>
      </c>
      <c r="I1135" s="4">
        <v>130</v>
      </c>
      <c r="J1135" s="4">
        <v>98</v>
      </c>
      <c r="K1135" s="4">
        <v>201</v>
      </c>
      <c r="L1135" s="4">
        <v>24</v>
      </c>
      <c r="M1135" s="4">
        <v>8</v>
      </c>
      <c r="N1135" s="4">
        <v>14</v>
      </c>
      <c r="O1135" s="4">
        <v>66</v>
      </c>
      <c r="P1135" s="4">
        <v>225</v>
      </c>
      <c r="Q1135" s="4">
        <v>94</v>
      </c>
      <c r="R1135" s="4">
        <v>200</v>
      </c>
      <c r="S1135" s="4">
        <v>147</v>
      </c>
      <c r="T1135" s="4">
        <v>139</v>
      </c>
      <c r="U1135" s="4">
        <v>34</v>
      </c>
      <c r="V1135" s="4">
        <v>48</v>
      </c>
      <c r="W1135" s="4">
        <v>119</v>
      </c>
      <c r="X1135" s="4">
        <v>94</v>
      </c>
      <c r="Y1135" s="4">
        <v>66</v>
      </c>
      <c r="Z1135" s="4">
        <v>49</v>
      </c>
      <c r="AA1135" s="4">
        <v>31</v>
      </c>
      <c r="AB1135" s="4">
        <v>81</v>
      </c>
      <c r="AC1135" s="4">
        <v>226</v>
      </c>
      <c r="AD1135" s="4">
        <v>10</v>
      </c>
      <c r="AE1135" s="4">
        <v>31</v>
      </c>
      <c r="AF1135" s="4">
        <v>11</v>
      </c>
      <c r="AG1135" s="4">
        <v>97</v>
      </c>
      <c r="AH1135" s="4">
        <v>133</v>
      </c>
      <c r="AI1135" s="4">
        <v>57</v>
      </c>
      <c r="AJ1135" s="4">
        <v>74</v>
      </c>
      <c r="AK1135" s="4">
        <v>210</v>
      </c>
      <c r="AL1135" s="4">
        <v>71</v>
      </c>
      <c r="AM1135" s="4">
        <v>7</v>
      </c>
      <c r="AN1135" s="4">
        <v>2</v>
      </c>
      <c r="AO1135" s="4">
        <v>183</v>
      </c>
      <c r="AP1135" s="4">
        <v>3</v>
      </c>
      <c r="AQ1135" s="4">
        <v>162</v>
      </c>
      <c r="AR1135" s="4">
        <v>104</v>
      </c>
      <c r="AS1135" s="4">
        <v>26</v>
      </c>
      <c r="AT1135" s="4">
        <v>249</v>
      </c>
      <c r="AU1135" s="4">
        <v>139</v>
      </c>
      <c r="AV1135" s="4">
        <v>152</v>
      </c>
      <c r="AW1135" s="4">
        <v>128</v>
      </c>
      <c r="AX1135" s="4">
        <v>34</v>
      </c>
      <c r="AY1135" s="4">
        <v>85</v>
      </c>
    </row>
    <row r="1136" spans="1:51">
      <c r="A1136" s="3"/>
      <c r="C1136" s="11">
        <v>0.08</v>
      </c>
      <c r="D1136" s="11">
        <v>7.0000000000000007E-2</v>
      </c>
      <c r="E1136" s="11">
        <v>0.13</v>
      </c>
      <c r="F1136" s="11">
        <v>0.02</v>
      </c>
      <c r="G1136" s="11">
        <v>0.11</v>
      </c>
      <c r="H1136" s="11">
        <v>0.1</v>
      </c>
      <c r="I1136" s="11">
        <v>7.0000000000000007E-2</v>
      </c>
      <c r="J1136" s="11">
        <v>7.0000000000000007E-2</v>
      </c>
      <c r="K1136" s="11">
        <v>0.1</v>
      </c>
      <c r="L1136" s="11">
        <v>7.0000000000000007E-2</v>
      </c>
      <c r="M1136" s="11">
        <v>0.09</v>
      </c>
      <c r="N1136" s="11">
        <v>0.08</v>
      </c>
      <c r="O1136" s="11">
        <v>0.09</v>
      </c>
      <c r="P1136" s="11">
        <v>0.09</v>
      </c>
      <c r="Q1136" s="11">
        <v>0.08</v>
      </c>
      <c r="R1136" s="11">
        <v>0.09</v>
      </c>
      <c r="S1136" s="11">
        <v>0.09</v>
      </c>
      <c r="T1136" s="11">
        <v>0.09</v>
      </c>
      <c r="U1136" s="11">
        <v>0.05</v>
      </c>
      <c r="V1136" s="11">
        <v>0.1</v>
      </c>
      <c r="W1136" s="11">
        <v>0.1</v>
      </c>
      <c r="X1136" s="11">
        <v>7.0000000000000007E-2</v>
      </c>
      <c r="Y1136" s="11">
        <v>0.08</v>
      </c>
      <c r="Z1136" s="11">
        <v>7.0000000000000007E-2</v>
      </c>
      <c r="AA1136" s="11">
        <v>0.08</v>
      </c>
      <c r="AB1136" s="11">
        <v>0.1</v>
      </c>
      <c r="AC1136" s="11">
        <v>0.08</v>
      </c>
      <c r="AD1136" s="11">
        <v>0.06</v>
      </c>
      <c r="AE1136" s="11">
        <v>0.08</v>
      </c>
      <c r="AF1136" s="11">
        <v>0.09</v>
      </c>
      <c r="AG1136" s="11">
        <v>0.08</v>
      </c>
      <c r="AH1136" s="11">
        <v>0.08</v>
      </c>
      <c r="AI1136" s="11">
        <v>7.0000000000000007E-2</v>
      </c>
      <c r="AJ1136" s="11">
        <v>0.06</v>
      </c>
      <c r="AK1136" s="11">
        <v>0.09</v>
      </c>
      <c r="AL1136" s="11">
        <v>7.0000000000000007E-2</v>
      </c>
      <c r="AM1136" s="11">
        <v>0.03</v>
      </c>
      <c r="AN1136" s="11">
        <v>7.0000000000000007E-2</v>
      </c>
      <c r="AO1136" s="11">
        <v>0.09</v>
      </c>
      <c r="AP1136" s="11">
        <v>0.05</v>
      </c>
      <c r="AQ1136" s="11">
        <v>0.09</v>
      </c>
      <c r="AR1136" s="11">
        <v>7.0000000000000007E-2</v>
      </c>
      <c r="AS1136" s="11">
        <v>0.12</v>
      </c>
      <c r="AT1136" s="11">
        <v>7.0000000000000007E-2</v>
      </c>
      <c r="AU1136" s="11">
        <v>0.12</v>
      </c>
      <c r="AV1136" s="11">
        <v>7.0000000000000007E-2</v>
      </c>
      <c r="AW1136" s="11">
        <v>7.0000000000000007E-2</v>
      </c>
      <c r="AX1136" s="11">
        <v>0.06</v>
      </c>
      <c r="AY1136" s="11">
        <v>0.09</v>
      </c>
    </row>
    <row r="1137" spans="1:51">
      <c r="A1137" s="3"/>
      <c r="B1137" t="s">
        <v>316</v>
      </c>
      <c r="C1137" s="4">
        <v>113</v>
      </c>
      <c r="D1137" s="4">
        <v>54</v>
      </c>
      <c r="E1137" s="4">
        <v>33</v>
      </c>
      <c r="F1137" s="4">
        <v>14</v>
      </c>
      <c r="G1137" s="4">
        <v>12</v>
      </c>
      <c r="H1137" s="4">
        <v>62</v>
      </c>
      <c r="I1137" s="4">
        <v>40</v>
      </c>
      <c r="J1137" s="4">
        <v>28</v>
      </c>
      <c r="K1137" s="4">
        <v>74</v>
      </c>
      <c r="L1137" s="4">
        <v>12</v>
      </c>
      <c r="M1137" s="4">
        <v>1</v>
      </c>
      <c r="N1137" s="4">
        <v>3</v>
      </c>
      <c r="O1137" s="4">
        <v>23</v>
      </c>
      <c r="P1137" s="4">
        <v>79</v>
      </c>
      <c r="Q1137" s="4">
        <v>31</v>
      </c>
      <c r="R1137" s="4">
        <v>74</v>
      </c>
      <c r="S1137" s="4">
        <v>48</v>
      </c>
      <c r="T1137" s="4">
        <v>51</v>
      </c>
      <c r="U1137" s="4">
        <v>21</v>
      </c>
      <c r="V1137" s="4">
        <v>17</v>
      </c>
      <c r="W1137" s="4">
        <v>39</v>
      </c>
      <c r="X1137" s="4">
        <v>37</v>
      </c>
      <c r="Y1137" s="4">
        <v>19</v>
      </c>
      <c r="Z1137" s="4">
        <v>21</v>
      </c>
      <c r="AA1137" s="4">
        <v>10</v>
      </c>
      <c r="AB1137" s="4">
        <v>27</v>
      </c>
      <c r="AC1137" s="4">
        <v>77</v>
      </c>
      <c r="AD1137" s="4">
        <v>6</v>
      </c>
      <c r="AE1137" s="4">
        <v>17</v>
      </c>
      <c r="AF1137" s="4">
        <v>2</v>
      </c>
      <c r="AG1137" s="4">
        <v>42</v>
      </c>
      <c r="AH1137" s="4">
        <v>44</v>
      </c>
      <c r="AI1137" s="4">
        <v>20</v>
      </c>
      <c r="AJ1137" s="4">
        <v>37</v>
      </c>
      <c r="AK1137" s="4">
        <v>67</v>
      </c>
      <c r="AL1137" s="4">
        <v>21</v>
      </c>
      <c r="AM1137" s="4">
        <v>6</v>
      </c>
      <c r="AN1137" s="4" t="s">
        <v>14</v>
      </c>
      <c r="AO1137" s="4">
        <v>71</v>
      </c>
      <c r="AP1137" s="4">
        <v>2</v>
      </c>
      <c r="AQ1137" s="4">
        <v>66</v>
      </c>
      <c r="AR1137" s="4">
        <v>35</v>
      </c>
      <c r="AS1137" s="4">
        <v>14</v>
      </c>
      <c r="AT1137" s="4">
        <v>87</v>
      </c>
      <c r="AU1137" s="4">
        <v>51</v>
      </c>
      <c r="AV1137" s="4">
        <v>51</v>
      </c>
      <c r="AW1137" s="4">
        <v>60</v>
      </c>
      <c r="AX1137" s="4">
        <v>14</v>
      </c>
      <c r="AY1137" s="4">
        <v>28</v>
      </c>
    </row>
    <row r="1138" spans="1:51">
      <c r="A1138" s="3"/>
      <c r="C1138" s="11">
        <v>0.03</v>
      </c>
      <c r="D1138" s="11">
        <v>0.02</v>
      </c>
      <c r="E1138" s="11">
        <v>0.04</v>
      </c>
      <c r="F1138" s="11">
        <v>0.02</v>
      </c>
      <c r="G1138" s="11">
        <v>0.08</v>
      </c>
      <c r="H1138" s="11">
        <v>0.04</v>
      </c>
      <c r="I1138" s="11">
        <v>0.02</v>
      </c>
      <c r="J1138" s="11">
        <v>0.02</v>
      </c>
      <c r="K1138" s="11">
        <v>0.04</v>
      </c>
      <c r="L1138" s="11">
        <v>0.04</v>
      </c>
      <c r="M1138" s="11">
        <v>0.01</v>
      </c>
      <c r="N1138" s="11">
        <v>0.01</v>
      </c>
      <c r="O1138" s="11">
        <v>0.03</v>
      </c>
      <c r="P1138" s="11">
        <v>0.03</v>
      </c>
      <c r="Q1138" s="11">
        <v>0.03</v>
      </c>
      <c r="R1138" s="11">
        <v>0.03</v>
      </c>
      <c r="S1138" s="11">
        <v>0.03</v>
      </c>
      <c r="T1138" s="11">
        <v>0.03</v>
      </c>
      <c r="U1138" s="11">
        <v>0.03</v>
      </c>
      <c r="V1138" s="11">
        <v>0.03</v>
      </c>
      <c r="W1138" s="11">
        <v>0.03</v>
      </c>
      <c r="X1138" s="11">
        <v>0.03</v>
      </c>
      <c r="Y1138" s="11">
        <v>0.02</v>
      </c>
      <c r="Z1138" s="11">
        <v>0.03</v>
      </c>
      <c r="AA1138" s="11">
        <v>0.02</v>
      </c>
      <c r="AB1138" s="11">
        <v>0.03</v>
      </c>
      <c r="AC1138" s="11">
        <v>0.03</v>
      </c>
      <c r="AD1138" s="11">
        <v>0.03</v>
      </c>
      <c r="AE1138" s="11">
        <v>0.05</v>
      </c>
      <c r="AF1138" s="11">
        <v>0.02</v>
      </c>
      <c r="AG1138" s="11">
        <v>0.03</v>
      </c>
      <c r="AH1138" s="11">
        <v>0.03</v>
      </c>
      <c r="AI1138" s="11">
        <v>0.02</v>
      </c>
      <c r="AJ1138" s="11">
        <v>0.03</v>
      </c>
      <c r="AK1138" s="11">
        <v>0.03</v>
      </c>
      <c r="AL1138" s="11">
        <v>0.02</v>
      </c>
      <c r="AM1138" s="11">
        <v>0.03</v>
      </c>
      <c r="AN1138" s="4" t="s">
        <v>14</v>
      </c>
      <c r="AO1138" s="11">
        <v>0.03</v>
      </c>
      <c r="AP1138" s="11">
        <v>0.03</v>
      </c>
      <c r="AQ1138" s="11">
        <v>0.03</v>
      </c>
      <c r="AR1138" s="11">
        <v>0.02</v>
      </c>
      <c r="AS1138" s="11">
        <v>0.06</v>
      </c>
      <c r="AT1138" s="11">
        <v>0.03</v>
      </c>
      <c r="AU1138" s="11">
        <v>0.04</v>
      </c>
      <c r="AV1138" s="11">
        <v>0.02</v>
      </c>
      <c r="AW1138" s="11">
        <v>0.04</v>
      </c>
      <c r="AX1138" s="11">
        <v>0.03</v>
      </c>
      <c r="AY1138" s="11">
        <v>0.03</v>
      </c>
    </row>
    <row r="1139" spans="1:51">
      <c r="A1139" s="3"/>
      <c r="B1139" t="s">
        <v>317</v>
      </c>
      <c r="C1139" s="4">
        <v>134</v>
      </c>
      <c r="D1139" s="4">
        <v>52</v>
      </c>
      <c r="E1139" s="4">
        <v>51</v>
      </c>
      <c r="F1139" s="4">
        <v>14</v>
      </c>
      <c r="G1139" s="4">
        <v>16</v>
      </c>
      <c r="H1139" s="4">
        <v>87</v>
      </c>
      <c r="I1139" s="4">
        <v>45</v>
      </c>
      <c r="J1139" s="4">
        <v>32</v>
      </c>
      <c r="K1139" s="4">
        <v>100</v>
      </c>
      <c r="L1139" s="4">
        <v>10</v>
      </c>
      <c r="M1139" s="4">
        <v>5</v>
      </c>
      <c r="N1139" s="4">
        <v>7</v>
      </c>
      <c r="O1139" s="4">
        <v>26</v>
      </c>
      <c r="P1139" s="4">
        <v>106</v>
      </c>
      <c r="Q1139" s="4">
        <v>36</v>
      </c>
      <c r="R1139" s="4">
        <v>98</v>
      </c>
      <c r="S1139" s="4">
        <v>71</v>
      </c>
      <c r="T1139" s="4">
        <v>59</v>
      </c>
      <c r="U1139" s="4">
        <v>21</v>
      </c>
      <c r="V1139" s="4">
        <v>35</v>
      </c>
      <c r="W1139" s="4">
        <v>51</v>
      </c>
      <c r="X1139" s="4">
        <v>27</v>
      </c>
      <c r="Y1139" s="4">
        <v>31</v>
      </c>
      <c r="Z1139" s="4">
        <v>24</v>
      </c>
      <c r="AA1139" s="4">
        <v>18</v>
      </c>
      <c r="AB1139" s="4">
        <v>21</v>
      </c>
      <c r="AC1139" s="4">
        <v>94</v>
      </c>
      <c r="AD1139" s="4">
        <v>7</v>
      </c>
      <c r="AE1139" s="4">
        <v>12</v>
      </c>
      <c r="AF1139" s="4">
        <v>2</v>
      </c>
      <c r="AG1139" s="4">
        <v>60</v>
      </c>
      <c r="AH1139" s="4">
        <v>51</v>
      </c>
      <c r="AI1139" s="4">
        <v>17</v>
      </c>
      <c r="AJ1139" s="4">
        <v>43</v>
      </c>
      <c r="AK1139" s="4">
        <v>82</v>
      </c>
      <c r="AL1139" s="4">
        <v>34</v>
      </c>
      <c r="AM1139" s="4">
        <v>4</v>
      </c>
      <c r="AN1139" s="4">
        <v>1</v>
      </c>
      <c r="AO1139" s="4">
        <v>77</v>
      </c>
      <c r="AP1139" s="4">
        <v>2</v>
      </c>
      <c r="AQ1139" s="4">
        <v>64</v>
      </c>
      <c r="AR1139" s="4">
        <v>54</v>
      </c>
      <c r="AS1139" s="4">
        <v>19</v>
      </c>
      <c r="AT1139" s="4">
        <v>102</v>
      </c>
      <c r="AU1139" s="4">
        <v>78</v>
      </c>
      <c r="AV1139" s="4">
        <v>54</v>
      </c>
      <c r="AW1139" s="4">
        <v>56</v>
      </c>
      <c r="AX1139" s="4">
        <v>22</v>
      </c>
      <c r="AY1139" s="4">
        <v>34</v>
      </c>
    </row>
    <row r="1140" spans="1:51">
      <c r="A1140" s="3"/>
      <c r="C1140" s="11">
        <v>0.04</v>
      </c>
      <c r="D1140" s="11">
        <v>0.02</v>
      </c>
      <c r="E1140" s="11">
        <v>0.06</v>
      </c>
      <c r="F1140" s="11">
        <v>0.02</v>
      </c>
      <c r="G1140" s="11">
        <v>0.11</v>
      </c>
      <c r="H1140" s="11">
        <v>0.06</v>
      </c>
      <c r="I1140" s="11">
        <v>0.03</v>
      </c>
      <c r="J1140" s="11">
        <v>0.02</v>
      </c>
      <c r="K1140" s="11">
        <v>0.05</v>
      </c>
      <c r="L1140" s="11">
        <v>0.03</v>
      </c>
      <c r="M1140" s="11">
        <v>0.05</v>
      </c>
      <c r="N1140" s="11">
        <v>0.04</v>
      </c>
      <c r="O1140" s="11">
        <v>0.03</v>
      </c>
      <c r="P1140" s="11">
        <v>0.04</v>
      </c>
      <c r="Q1140" s="11">
        <v>0.03</v>
      </c>
      <c r="R1140" s="11">
        <v>0.04</v>
      </c>
      <c r="S1140" s="11">
        <v>0.04</v>
      </c>
      <c r="T1140" s="11">
        <v>0.04</v>
      </c>
      <c r="U1140" s="11">
        <v>0.03</v>
      </c>
      <c r="V1140" s="11">
        <v>7.0000000000000007E-2</v>
      </c>
      <c r="W1140" s="11">
        <v>0.04</v>
      </c>
      <c r="X1140" s="11">
        <v>0.02</v>
      </c>
      <c r="Y1140" s="11">
        <v>0.04</v>
      </c>
      <c r="Z1140" s="11">
        <v>0.03</v>
      </c>
      <c r="AA1140" s="11">
        <v>0.04</v>
      </c>
      <c r="AB1140" s="11">
        <v>0.03</v>
      </c>
      <c r="AC1140" s="11">
        <v>0.03</v>
      </c>
      <c r="AD1140" s="11">
        <v>0.04</v>
      </c>
      <c r="AE1140" s="11">
        <v>0.03</v>
      </c>
      <c r="AF1140" s="11">
        <v>0.02</v>
      </c>
      <c r="AG1140" s="11">
        <v>0.05</v>
      </c>
      <c r="AH1140" s="11">
        <v>0.03</v>
      </c>
      <c r="AI1140" s="11">
        <v>0.02</v>
      </c>
      <c r="AJ1140" s="11">
        <v>0.03</v>
      </c>
      <c r="AK1140" s="11">
        <v>0.03</v>
      </c>
      <c r="AL1140" s="11">
        <v>0.03</v>
      </c>
      <c r="AM1140" s="11">
        <v>0.02</v>
      </c>
      <c r="AN1140" s="11">
        <v>0.03</v>
      </c>
      <c r="AO1140" s="11">
        <v>0.04</v>
      </c>
      <c r="AP1140" s="11">
        <v>0.04</v>
      </c>
      <c r="AQ1140" s="11">
        <v>0.03</v>
      </c>
      <c r="AR1140" s="11">
        <v>0.03</v>
      </c>
      <c r="AS1140" s="11">
        <v>0.08</v>
      </c>
      <c r="AT1140" s="11">
        <v>0.03</v>
      </c>
      <c r="AU1140" s="11">
        <v>7.0000000000000007E-2</v>
      </c>
      <c r="AV1140" s="11">
        <v>0.03</v>
      </c>
      <c r="AW1140" s="11">
        <v>0.03</v>
      </c>
      <c r="AX1140" s="11">
        <v>0.04</v>
      </c>
      <c r="AY1140" s="11">
        <v>0.04</v>
      </c>
    </row>
    <row r="1141" spans="1:51">
      <c r="A1141" s="3"/>
      <c r="B1141" t="s">
        <v>318</v>
      </c>
      <c r="C1141" s="4">
        <v>1353</v>
      </c>
      <c r="D1141" s="4">
        <v>784</v>
      </c>
      <c r="E1141" s="4">
        <v>362</v>
      </c>
      <c r="F1141" s="4">
        <v>135</v>
      </c>
      <c r="G1141" s="4">
        <v>73</v>
      </c>
      <c r="H1141" s="4">
        <v>671</v>
      </c>
      <c r="I1141" s="4">
        <v>602</v>
      </c>
      <c r="J1141" s="4">
        <v>433</v>
      </c>
      <c r="K1141" s="4">
        <v>825</v>
      </c>
      <c r="L1141" s="4">
        <v>117</v>
      </c>
      <c r="M1141" s="4">
        <v>43</v>
      </c>
      <c r="N1141" s="4">
        <v>60</v>
      </c>
      <c r="O1141" s="4">
        <v>297</v>
      </c>
      <c r="P1141" s="4">
        <v>976</v>
      </c>
      <c r="Q1141" s="4">
        <v>440</v>
      </c>
      <c r="R1141" s="4">
        <v>853</v>
      </c>
      <c r="S1141" s="4">
        <v>637</v>
      </c>
      <c r="T1141" s="4">
        <v>608</v>
      </c>
      <c r="U1141" s="4">
        <v>190</v>
      </c>
      <c r="V1141" s="4">
        <v>232</v>
      </c>
      <c r="W1141" s="4">
        <v>499</v>
      </c>
      <c r="X1141" s="4">
        <v>429</v>
      </c>
      <c r="Y1141" s="4">
        <v>293</v>
      </c>
      <c r="Z1141" s="4">
        <v>257</v>
      </c>
      <c r="AA1141" s="4">
        <v>148</v>
      </c>
      <c r="AB1141" s="4">
        <v>305</v>
      </c>
      <c r="AC1141" s="4">
        <v>1003</v>
      </c>
      <c r="AD1141" s="4">
        <v>58</v>
      </c>
      <c r="AE1141" s="4">
        <v>148</v>
      </c>
      <c r="AF1141" s="4">
        <v>37</v>
      </c>
      <c r="AG1141" s="4">
        <v>481</v>
      </c>
      <c r="AH1141" s="4">
        <v>594</v>
      </c>
      <c r="AI1141" s="4">
        <v>230</v>
      </c>
      <c r="AJ1141" s="4">
        <v>369</v>
      </c>
      <c r="AK1141" s="4">
        <v>917</v>
      </c>
      <c r="AL1141" s="4">
        <v>352</v>
      </c>
      <c r="AM1141" s="4">
        <v>62</v>
      </c>
      <c r="AN1141" s="4">
        <v>11</v>
      </c>
      <c r="AO1141" s="4">
        <v>784</v>
      </c>
      <c r="AP1141" s="4">
        <v>24</v>
      </c>
      <c r="AQ1141" s="4">
        <v>695</v>
      </c>
      <c r="AR1141" s="4">
        <v>538</v>
      </c>
      <c r="AS1141" s="4">
        <v>113</v>
      </c>
      <c r="AT1141" s="4">
        <v>1139</v>
      </c>
      <c r="AU1141" s="4">
        <v>587</v>
      </c>
      <c r="AV1141" s="4">
        <v>686</v>
      </c>
      <c r="AW1141" s="4">
        <v>610</v>
      </c>
      <c r="AX1141" s="4">
        <v>191</v>
      </c>
      <c r="AY1141" s="4">
        <v>358</v>
      </c>
    </row>
    <row r="1142" spans="1:51">
      <c r="A1142" s="3"/>
      <c r="C1142" s="11">
        <v>0.36</v>
      </c>
      <c r="D1142" s="11">
        <v>0.35</v>
      </c>
      <c r="E1142" s="11">
        <v>0.45</v>
      </c>
      <c r="F1142" s="11">
        <v>0.23</v>
      </c>
      <c r="G1142" s="11">
        <v>0.49</v>
      </c>
      <c r="H1142" s="11">
        <v>0.43</v>
      </c>
      <c r="I1142" s="11">
        <v>0.34</v>
      </c>
      <c r="J1142" s="11">
        <v>0.33</v>
      </c>
      <c r="K1142" s="11">
        <v>0.43</v>
      </c>
      <c r="L1142" s="11">
        <v>0.36</v>
      </c>
      <c r="M1142" s="11">
        <v>0.5</v>
      </c>
      <c r="N1142" s="11">
        <v>0.34</v>
      </c>
      <c r="O1142" s="11">
        <v>0.38</v>
      </c>
      <c r="P1142" s="11">
        <v>0.38</v>
      </c>
      <c r="Q1142" s="11">
        <v>0.37</v>
      </c>
      <c r="R1142" s="11">
        <v>0.38</v>
      </c>
      <c r="S1142" s="11">
        <v>0.39</v>
      </c>
      <c r="T1142" s="11">
        <v>0.37</v>
      </c>
      <c r="U1142" s="11">
        <v>0.28000000000000003</v>
      </c>
      <c r="V1142" s="11">
        <v>0.48</v>
      </c>
      <c r="W1142" s="11">
        <v>0.42</v>
      </c>
      <c r="X1142" s="11">
        <v>0.3</v>
      </c>
      <c r="Y1142" s="11">
        <v>0.36</v>
      </c>
      <c r="Z1142" s="11">
        <v>0.36</v>
      </c>
      <c r="AA1142" s="11">
        <v>0.36</v>
      </c>
      <c r="AB1142" s="11">
        <v>0.38</v>
      </c>
      <c r="AC1142" s="11">
        <v>0.36</v>
      </c>
      <c r="AD1142" s="11">
        <v>0.31</v>
      </c>
      <c r="AE1142" s="11">
        <v>0.41</v>
      </c>
      <c r="AF1142" s="11">
        <v>0.33</v>
      </c>
      <c r="AG1142" s="11">
        <v>0.39</v>
      </c>
      <c r="AH1142" s="11">
        <v>0.37</v>
      </c>
      <c r="AI1142" s="11">
        <v>0.28999999999999998</v>
      </c>
      <c r="AJ1142" s="11">
        <v>0.3</v>
      </c>
      <c r="AK1142" s="11">
        <v>0.39</v>
      </c>
      <c r="AL1142" s="11">
        <v>0.35</v>
      </c>
      <c r="AM1142" s="11">
        <v>0.26</v>
      </c>
      <c r="AN1142" s="11">
        <v>0.42</v>
      </c>
      <c r="AO1142" s="11">
        <v>0.36</v>
      </c>
      <c r="AP1142" s="11">
        <v>0.44</v>
      </c>
      <c r="AQ1142" s="11">
        <v>0.37</v>
      </c>
      <c r="AR1142" s="11">
        <v>0.34</v>
      </c>
      <c r="AS1142" s="11">
        <v>0.49</v>
      </c>
      <c r="AT1142" s="11">
        <v>0.34</v>
      </c>
      <c r="AU1142" s="11">
        <v>0.51</v>
      </c>
      <c r="AV1142" s="11">
        <v>0.32</v>
      </c>
      <c r="AW1142" s="11">
        <v>0.36</v>
      </c>
      <c r="AX1142" s="11">
        <v>0.34</v>
      </c>
      <c r="AY1142" s="11">
        <v>0.39</v>
      </c>
    </row>
    <row r="1143" spans="1:51">
      <c r="A1143" s="3"/>
    </row>
    <row r="1144" spans="1:51">
      <c r="A1144" s="3"/>
    </row>
    <row r="1145" spans="1:51">
      <c r="A1145" s="2" t="s">
        <v>319</v>
      </c>
    </row>
    <row r="1146" spans="1:51">
      <c r="A1146" s="3"/>
    </row>
    <row r="1147" spans="1:51" s="10" customFormat="1" ht="29.25" customHeight="1">
      <c r="A1147" s="9"/>
      <c r="C1147" s="7" t="s">
        <v>39</v>
      </c>
      <c r="D1147" s="14" t="s">
        <v>15</v>
      </c>
      <c r="E1147" s="15"/>
      <c r="F1147" s="15"/>
      <c r="G1147" s="15"/>
      <c r="H1147" s="14" t="s">
        <v>16</v>
      </c>
      <c r="I1147" s="15"/>
      <c r="J1147" s="14" t="s">
        <v>17</v>
      </c>
      <c r="K1147" s="15"/>
      <c r="L1147" s="15"/>
      <c r="M1147" s="15"/>
      <c r="N1147" s="15"/>
      <c r="O1147" s="14" t="s">
        <v>40</v>
      </c>
      <c r="P1147" s="15"/>
      <c r="Q1147" s="14" t="s">
        <v>19</v>
      </c>
      <c r="R1147" s="15"/>
      <c r="S1147" s="14" t="s">
        <v>41</v>
      </c>
      <c r="T1147" s="15"/>
      <c r="U1147" s="14" t="s">
        <v>42</v>
      </c>
      <c r="V1147" s="15"/>
      <c r="W1147" s="15"/>
      <c r="X1147" s="15"/>
      <c r="Y1147" s="14" t="s">
        <v>22</v>
      </c>
      <c r="Z1147" s="15"/>
      <c r="AA1147" s="15"/>
      <c r="AB1147" s="15"/>
      <c r="AC1147" s="15"/>
      <c r="AD1147" s="15"/>
      <c r="AE1147" s="15"/>
      <c r="AF1147" s="15"/>
      <c r="AG1147" s="14" t="s">
        <v>23</v>
      </c>
      <c r="AH1147" s="15"/>
      <c r="AI1147" s="15"/>
      <c r="AJ1147" s="14" t="s">
        <v>24</v>
      </c>
      <c r="AK1147" s="15"/>
      <c r="AL1147" s="14" t="s">
        <v>25</v>
      </c>
      <c r="AM1147" s="15"/>
      <c r="AN1147" s="15"/>
      <c r="AO1147" s="15"/>
      <c r="AP1147" s="15"/>
      <c r="AQ1147" s="15"/>
      <c r="AR1147" s="15"/>
      <c r="AS1147" s="14" t="s">
        <v>26</v>
      </c>
      <c r="AT1147" s="15"/>
      <c r="AU1147" s="14" t="s">
        <v>43</v>
      </c>
      <c r="AV1147" s="15"/>
      <c r="AW1147" s="14" t="s">
        <v>44</v>
      </c>
      <c r="AX1147" s="15"/>
      <c r="AY1147" s="15"/>
    </row>
    <row r="1148" spans="1:51" s="7" customFormat="1" ht="32.25" customHeight="1">
      <c r="A1148" s="6"/>
      <c r="D1148" s="8" t="s">
        <v>45</v>
      </c>
      <c r="E1148" s="8" t="s">
        <v>46</v>
      </c>
      <c r="F1148" s="8" t="s">
        <v>47</v>
      </c>
      <c r="G1148" s="8" t="s">
        <v>48</v>
      </c>
      <c r="H1148" s="8" t="s">
        <v>49</v>
      </c>
      <c r="I1148" s="8" t="s">
        <v>50</v>
      </c>
      <c r="J1148" s="8" t="s">
        <v>51</v>
      </c>
      <c r="K1148" s="8" t="s">
        <v>52</v>
      </c>
      <c r="L1148" s="8" t="s">
        <v>53</v>
      </c>
      <c r="M1148" s="8" t="s">
        <v>54</v>
      </c>
      <c r="N1148" s="8" t="s">
        <v>55</v>
      </c>
      <c r="O1148" s="8" t="s">
        <v>56</v>
      </c>
      <c r="P1148" s="8" t="s">
        <v>57</v>
      </c>
      <c r="Q1148" s="8" t="s">
        <v>56</v>
      </c>
      <c r="R1148" s="8" t="s">
        <v>57</v>
      </c>
      <c r="S1148" s="8" t="s">
        <v>56</v>
      </c>
      <c r="T1148" s="8" t="s">
        <v>57</v>
      </c>
      <c r="U1148" s="8" t="s">
        <v>58</v>
      </c>
      <c r="V1148" s="8" t="s">
        <v>59</v>
      </c>
      <c r="W1148" s="8" t="s">
        <v>60</v>
      </c>
      <c r="X1148" s="8" t="s">
        <v>61</v>
      </c>
      <c r="Y1148" s="8" t="s">
        <v>62</v>
      </c>
      <c r="Z1148" s="8" t="s">
        <v>63</v>
      </c>
      <c r="AA1148" s="8" t="s">
        <v>64</v>
      </c>
      <c r="AB1148" s="8" t="s">
        <v>65</v>
      </c>
      <c r="AC1148" s="8" t="s">
        <v>66</v>
      </c>
      <c r="AD1148" s="8" t="s">
        <v>67</v>
      </c>
      <c r="AE1148" s="8" t="s">
        <v>68</v>
      </c>
      <c r="AF1148" s="8" t="s">
        <v>69</v>
      </c>
      <c r="AG1148" s="8" t="s">
        <v>70</v>
      </c>
      <c r="AH1148" s="8" t="s">
        <v>71</v>
      </c>
      <c r="AI1148" s="8" t="s">
        <v>72</v>
      </c>
      <c r="AJ1148" s="8" t="s">
        <v>73</v>
      </c>
      <c r="AK1148" s="8" t="s">
        <v>74</v>
      </c>
      <c r="AL1148" s="8" t="s">
        <v>75</v>
      </c>
      <c r="AM1148" s="8" t="s">
        <v>76</v>
      </c>
      <c r="AN1148" s="8" t="s">
        <v>77</v>
      </c>
      <c r="AO1148" s="8" t="s">
        <v>78</v>
      </c>
      <c r="AP1148" s="8" t="s">
        <v>79</v>
      </c>
      <c r="AQ1148" s="8" t="s">
        <v>80</v>
      </c>
      <c r="AR1148" s="8" t="s">
        <v>81</v>
      </c>
      <c r="AS1148" s="8" t="s">
        <v>82</v>
      </c>
      <c r="AT1148" s="8" t="s">
        <v>57</v>
      </c>
      <c r="AU1148" s="8" t="s">
        <v>56</v>
      </c>
      <c r="AV1148" s="8" t="s">
        <v>57</v>
      </c>
      <c r="AW1148" s="8" t="s">
        <v>83</v>
      </c>
      <c r="AX1148" s="8" t="s">
        <v>84</v>
      </c>
      <c r="AY1148" s="8" t="s">
        <v>85</v>
      </c>
    </row>
    <row r="1149" spans="1:51">
      <c r="A1149" s="3" t="s">
        <v>86</v>
      </c>
      <c r="C1149" s="4">
        <v>3774</v>
      </c>
      <c r="D1149" s="4">
        <v>2236</v>
      </c>
      <c r="E1149" s="4">
        <v>802</v>
      </c>
      <c r="F1149" s="4">
        <v>587</v>
      </c>
      <c r="G1149" s="4">
        <v>148</v>
      </c>
      <c r="H1149" s="4">
        <v>1558</v>
      </c>
      <c r="I1149" s="4">
        <v>1757</v>
      </c>
      <c r="J1149" s="4">
        <v>1318</v>
      </c>
      <c r="K1149" s="4">
        <v>1919</v>
      </c>
      <c r="L1149" s="4">
        <v>321</v>
      </c>
      <c r="M1149" s="4">
        <v>85</v>
      </c>
      <c r="N1149" s="4">
        <v>179</v>
      </c>
      <c r="O1149" s="4">
        <v>774</v>
      </c>
      <c r="P1149" s="4">
        <v>2541</v>
      </c>
      <c r="Q1149" s="4">
        <v>1200</v>
      </c>
      <c r="R1149" s="4">
        <v>2224</v>
      </c>
      <c r="S1149" s="4">
        <v>1635</v>
      </c>
      <c r="T1149" s="4">
        <v>1629</v>
      </c>
      <c r="U1149" s="4">
        <v>691</v>
      </c>
      <c r="V1149" s="4">
        <v>478</v>
      </c>
      <c r="W1149" s="4">
        <v>1179</v>
      </c>
      <c r="X1149" s="4">
        <v>1415</v>
      </c>
      <c r="Y1149" s="4">
        <v>824</v>
      </c>
      <c r="Z1149" s="4">
        <v>713</v>
      </c>
      <c r="AA1149" s="4">
        <v>408</v>
      </c>
      <c r="AB1149" s="4">
        <v>805</v>
      </c>
      <c r="AC1149" s="4">
        <v>2750</v>
      </c>
      <c r="AD1149" s="4">
        <v>186</v>
      </c>
      <c r="AE1149" s="4">
        <v>363</v>
      </c>
      <c r="AF1149" s="4">
        <v>112</v>
      </c>
      <c r="AG1149" s="4">
        <v>1242</v>
      </c>
      <c r="AH1149" s="4">
        <v>1612</v>
      </c>
      <c r="AI1149" s="4">
        <v>792</v>
      </c>
      <c r="AJ1149" s="4">
        <v>1228</v>
      </c>
      <c r="AK1149" s="4">
        <v>2380</v>
      </c>
      <c r="AL1149" s="4">
        <v>995</v>
      </c>
      <c r="AM1149" s="4">
        <v>236</v>
      </c>
      <c r="AN1149" s="4">
        <v>27</v>
      </c>
      <c r="AO1149" s="4">
        <v>2155</v>
      </c>
      <c r="AP1149" s="4">
        <v>55</v>
      </c>
      <c r="AQ1149" s="4">
        <v>1893</v>
      </c>
      <c r="AR1149" s="4">
        <v>1575</v>
      </c>
      <c r="AS1149" s="4">
        <v>228</v>
      </c>
      <c r="AT1149" s="4">
        <v>3320</v>
      </c>
      <c r="AU1149" s="4">
        <v>1158</v>
      </c>
      <c r="AV1149" s="4">
        <v>2157</v>
      </c>
      <c r="AW1149" s="4">
        <v>1712</v>
      </c>
      <c r="AX1149" s="4">
        <v>567</v>
      </c>
      <c r="AY1149" s="4">
        <v>926</v>
      </c>
    </row>
    <row r="1150" spans="1:51">
      <c r="A1150" s="3"/>
    </row>
    <row r="1151" spans="1:51">
      <c r="A1151" s="3" t="s">
        <v>320</v>
      </c>
      <c r="B1151" t="s">
        <v>191</v>
      </c>
      <c r="C1151" s="4">
        <v>3055</v>
      </c>
      <c r="D1151" s="4">
        <v>1799</v>
      </c>
      <c r="E1151" s="4">
        <v>633</v>
      </c>
      <c r="F1151" s="4">
        <v>502</v>
      </c>
      <c r="G1151" s="4">
        <v>121</v>
      </c>
      <c r="H1151" s="4">
        <v>1239</v>
      </c>
      <c r="I1151" s="4">
        <v>1418</v>
      </c>
      <c r="J1151" s="4">
        <v>1132</v>
      </c>
      <c r="K1151" s="4">
        <v>1443</v>
      </c>
      <c r="L1151" s="4">
        <v>265</v>
      </c>
      <c r="M1151" s="4">
        <v>71</v>
      </c>
      <c r="N1151" s="4">
        <v>138</v>
      </c>
      <c r="O1151" s="4">
        <v>584</v>
      </c>
      <c r="P1151" s="4">
        <v>2073</v>
      </c>
      <c r="Q1151" s="4">
        <v>968</v>
      </c>
      <c r="R1151" s="4">
        <v>1766</v>
      </c>
      <c r="S1151" s="4">
        <v>1334</v>
      </c>
      <c r="T1151" s="4">
        <v>1288</v>
      </c>
      <c r="U1151" s="4">
        <v>597</v>
      </c>
      <c r="V1151" s="4">
        <v>355</v>
      </c>
      <c r="W1151" s="4">
        <v>908</v>
      </c>
      <c r="X1151" s="4">
        <v>1189</v>
      </c>
      <c r="Y1151" s="4">
        <v>668</v>
      </c>
      <c r="Z1151" s="4">
        <v>566</v>
      </c>
      <c r="AA1151" s="4">
        <v>319</v>
      </c>
      <c r="AB1151" s="4">
        <v>658</v>
      </c>
      <c r="AC1151" s="4">
        <v>2211</v>
      </c>
      <c r="AD1151" s="4">
        <v>158</v>
      </c>
      <c r="AE1151" s="4">
        <v>291</v>
      </c>
      <c r="AF1151" s="4">
        <v>98</v>
      </c>
      <c r="AG1151" s="4">
        <v>992</v>
      </c>
      <c r="AH1151" s="4">
        <v>1289</v>
      </c>
      <c r="AI1151" s="4">
        <v>678</v>
      </c>
      <c r="AJ1151" s="4">
        <v>1008</v>
      </c>
      <c r="AK1151" s="4">
        <v>1921</v>
      </c>
      <c r="AL1151" s="4">
        <v>765</v>
      </c>
      <c r="AM1151" s="4">
        <v>199</v>
      </c>
      <c r="AN1151" s="4">
        <v>22</v>
      </c>
      <c r="AO1151" s="4">
        <v>1804</v>
      </c>
      <c r="AP1151" s="4">
        <v>43</v>
      </c>
      <c r="AQ1151" s="4">
        <v>1592</v>
      </c>
      <c r="AR1151" s="4">
        <v>1241</v>
      </c>
      <c r="AS1151" s="4">
        <v>148</v>
      </c>
      <c r="AT1151" s="4">
        <v>2751</v>
      </c>
      <c r="AU1151" s="4">
        <v>776</v>
      </c>
      <c r="AV1151" s="4">
        <v>1881</v>
      </c>
      <c r="AW1151" s="4">
        <v>1400</v>
      </c>
      <c r="AX1151" s="4">
        <v>459</v>
      </c>
      <c r="AY1151" s="4">
        <v>732</v>
      </c>
    </row>
    <row r="1152" spans="1:51">
      <c r="A1152" s="3"/>
      <c r="C1152" s="11">
        <v>0.81</v>
      </c>
      <c r="D1152" s="11">
        <v>0.8</v>
      </c>
      <c r="E1152" s="11">
        <v>0.79</v>
      </c>
      <c r="F1152" s="11">
        <v>0.86</v>
      </c>
      <c r="G1152" s="11">
        <v>0.81</v>
      </c>
      <c r="H1152" s="11">
        <v>0.8</v>
      </c>
      <c r="I1152" s="11">
        <v>0.81</v>
      </c>
      <c r="J1152" s="11">
        <v>0.86</v>
      </c>
      <c r="K1152" s="11">
        <v>0.75</v>
      </c>
      <c r="L1152" s="11">
        <v>0.83</v>
      </c>
      <c r="M1152" s="11">
        <v>0.83</v>
      </c>
      <c r="N1152" s="11">
        <v>0.77</v>
      </c>
      <c r="O1152" s="11">
        <v>0.76</v>
      </c>
      <c r="P1152" s="11">
        <v>0.82</v>
      </c>
      <c r="Q1152" s="11">
        <v>0.81</v>
      </c>
      <c r="R1152" s="11">
        <v>0.79</v>
      </c>
      <c r="S1152" s="11">
        <v>0.82</v>
      </c>
      <c r="T1152" s="11">
        <v>0.79</v>
      </c>
      <c r="U1152" s="11">
        <v>0.86</v>
      </c>
      <c r="V1152" s="11">
        <v>0.74</v>
      </c>
      <c r="W1152" s="11">
        <v>0.77</v>
      </c>
      <c r="X1152" s="11">
        <v>0.84</v>
      </c>
      <c r="Y1152" s="11">
        <v>0.81</v>
      </c>
      <c r="Z1152" s="11">
        <v>0.79</v>
      </c>
      <c r="AA1152" s="11">
        <v>0.78</v>
      </c>
      <c r="AB1152" s="11">
        <v>0.82</v>
      </c>
      <c r="AC1152" s="11">
        <v>0.8</v>
      </c>
      <c r="AD1152" s="11">
        <v>0.85</v>
      </c>
      <c r="AE1152" s="11">
        <v>0.8</v>
      </c>
      <c r="AF1152" s="11">
        <v>0.88</v>
      </c>
      <c r="AG1152" s="11">
        <v>0.8</v>
      </c>
      <c r="AH1152" s="11">
        <v>0.8</v>
      </c>
      <c r="AI1152" s="11">
        <v>0.86</v>
      </c>
      <c r="AJ1152" s="11">
        <v>0.82</v>
      </c>
      <c r="AK1152" s="11">
        <v>0.81</v>
      </c>
      <c r="AL1152" s="11">
        <v>0.77</v>
      </c>
      <c r="AM1152" s="11">
        <v>0.84</v>
      </c>
      <c r="AN1152" s="11">
        <v>0.83</v>
      </c>
      <c r="AO1152" s="11">
        <v>0.84</v>
      </c>
      <c r="AP1152" s="11">
        <v>0.77</v>
      </c>
      <c r="AQ1152" s="11">
        <v>0.84</v>
      </c>
      <c r="AR1152" s="11">
        <v>0.79</v>
      </c>
      <c r="AS1152" s="11">
        <v>0.65</v>
      </c>
      <c r="AT1152" s="11">
        <v>0.83</v>
      </c>
      <c r="AU1152" s="11">
        <v>0.67</v>
      </c>
      <c r="AV1152" s="11">
        <v>0.87</v>
      </c>
      <c r="AW1152" s="11">
        <v>0.82</v>
      </c>
      <c r="AX1152" s="11">
        <v>0.81</v>
      </c>
      <c r="AY1152" s="11">
        <v>0.79</v>
      </c>
    </row>
    <row r="1153" spans="1:51">
      <c r="A1153" s="3"/>
      <c r="B1153" t="s">
        <v>314</v>
      </c>
      <c r="C1153" s="4">
        <v>397</v>
      </c>
      <c r="D1153" s="4">
        <v>256</v>
      </c>
      <c r="E1153" s="4">
        <v>85</v>
      </c>
      <c r="F1153" s="4">
        <v>42</v>
      </c>
      <c r="G1153" s="4">
        <v>15</v>
      </c>
      <c r="H1153" s="4">
        <v>160</v>
      </c>
      <c r="I1153" s="4">
        <v>209</v>
      </c>
      <c r="J1153" s="4">
        <v>107</v>
      </c>
      <c r="K1153" s="4">
        <v>263</v>
      </c>
      <c r="L1153" s="4">
        <v>33</v>
      </c>
      <c r="M1153" s="4">
        <v>7</v>
      </c>
      <c r="N1153" s="4">
        <v>20</v>
      </c>
      <c r="O1153" s="4">
        <v>110</v>
      </c>
      <c r="P1153" s="4">
        <v>259</v>
      </c>
      <c r="Q1153" s="4">
        <v>125</v>
      </c>
      <c r="R1153" s="4">
        <v>255</v>
      </c>
      <c r="S1153" s="4">
        <v>168</v>
      </c>
      <c r="T1153" s="4">
        <v>191</v>
      </c>
      <c r="U1153" s="4">
        <v>52</v>
      </c>
      <c r="V1153" s="4">
        <v>64</v>
      </c>
      <c r="W1153" s="4">
        <v>145</v>
      </c>
      <c r="X1153" s="4">
        <v>134</v>
      </c>
      <c r="Y1153" s="4">
        <v>92</v>
      </c>
      <c r="Z1153" s="4">
        <v>74</v>
      </c>
      <c r="AA1153" s="4">
        <v>41</v>
      </c>
      <c r="AB1153" s="4">
        <v>89</v>
      </c>
      <c r="AC1153" s="4">
        <v>296</v>
      </c>
      <c r="AD1153" s="4">
        <v>15</v>
      </c>
      <c r="AE1153" s="4">
        <v>43</v>
      </c>
      <c r="AF1153" s="4">
        <v>9</v>
      </c>
      <c r="AG1153" s="4">
        <v>127</v>
      </c>
      <c r="AH1153" s="4">
        <v>186</v>
      </c>
      <c r="AI1153" s="4">
        <v>62</v>
      </c>
      <c r="AJ1153" s="4">
        <v>124</v>
      </c>
      <c r="AK1153" s="4">
        <v>246</v>
      </c>
      <c r="AL1153" s="4">
        <v>123</v>
      </c>
      <c r="AM1153" s="4">
        <v>20</v>
      </c>
      <c r="AN1153" s="4">
        <v>2</v>
      </c>
      <c r="AO1153" s="4">
        <v>201</v>
      </c>
      <c r="AP1153" s="4">
        <v>4</v>
      </c>
      <c r="AQ1153" s="4">
        <v>170</v>
      </c>
      <c r="AR1153" s="4">
        <v>179</v>
      </c>
      <c r="AS1153" s="4">
        <v>36</v>
      </c>
      <c r="AT1153" s="4">
        <v>325</v>
      </c>
      <c r="AU1153" s="4">
        <v>201</v>
      </c>
      <c r="AV1153" s="4">
        <v>168</v>
      </c>
      <c r="AW1153" s="4">
        <v>163</v>
      </c>
      <c r="AX1153" s="4">
        <v>66</v>
      </c>
      <c r="AY1153" s="4">
        <v>103</v>
      </c>
    </row>
    <row r="1154" spans="1:51">
      <c r="A1154" s="3"/>
      <c r="C1154" s="11">
        <v>0.11</v>
      </c>
      <c r="D1154" s="11">
        <v>0.11</v>
      </c>
      <c r="E1154" s="11">
        <v>0.11</v>
      </c>
      <c r="F1154" s="11">
        <v>7.0000000000000007E-2</v>
      </c>
      <c r="G1154" s="11">
        <v>0.1</v>
      </c>
      <c r="H1154" s="11">
        <v>0.1</v>
      </c>
      <c r="I1154" s="11">
        <v>0.12</v>
      </c>
      <c r="J1154" s="11">
        <v>0.08</v>
      </c>
      <c r="K1154" s="11">
        <v>0.14000000000000001</v>
      </c>
      <c r="L1154" s="11">
        <v>0.1</v>
      </c>
      <c r="M1154" s="11">
        <v>0.08</v>
      </c>
      <c r="N1154" s="11">
        <v>0.11</v>
      </c>
      <c r="O1154" s="11">
        <v>0.14000000000000001</v>
      </c>
      <c r="P1154" s="11">
        <v>0.1</v>
      </c>
      <c r="Q1154" s="11">
        <v>0.1</v>
      </c>
      <c r="R1154" s="11">
        <v>0.11</v>
      </c>
      <c r="S1154" s="11">
        <v>0.1</v>
      </c>
      <c r="T1154" s="11">
        <v>0.12</v>
      </c>
      <c r="U1154" s="11">
        <v>0.08</v>
      </c>
      <c r="V1154" s="11">
        <v>0.13</v>
      </c>
      <c r="W1154" s="11">
        <v>0.12</v>
      </c>
      <c r="X1154" s="11">
        <v>0.09</v>
      </c>
      <c r="Y1154" s="11">
        <v>0.11</v>
      </c>
      <c r="Z1154" s="11">
        <v>0.1</v>
      </c>
      <c r="AA1154" s="11">
        <v>0.1</v>
      </c>
      <c r="AB1154" s="11">
        <v>0.11</v>
      </c>
      <c r="AC1154" s="11">
        <v>0.11</v>
      </c>
      <c r="AD1154" s="11">
        <v>0.08</v>
      </c>
      <c r="AE1154" s="11">
        <v>0.12</v>
      </c>
      <c r="AF1154" s="11">
        <v>0.08</v>
      </c>
      <c r="AG1154" s="11">
        <v>0.1</v>
      </c>
      <c r="AH1154" s="11">
        <v>0.12</v>
      </c>
      <c r="AI1154" s="11">
        <v>0.08</v>
      </c>
      <c r="AJ1154" s="11">
        <v>0.1</v>
      </c>
      <c r="AK1154" s="11">
        <v>0.1</v>
      </c>
      <c r="AL1154" s="11">
        <v>0.12</v>
      </c>
      <c r="AM1154" s="11">
        <v>0.08</v>
      </c>
      <c r="AN1154" s="11">
        <v>7.0000000000000007E-2</v>
      </c>
      <c r="AO1154" s="11">
        <v>0.09</v>
      </c>
      <c r="AP1154" s="11">
        <v>7.0000000000000007E-2</v>
      </c>
      <c r="AQ1154" s="11">
        <v>0.09</v>
      </c>
      <c r="AR1154" s="11">
        <v>0.11</v>
      </c>
      <c r="AS1154" s="11">
        <v>0.16</v>
      </c>
      <c r="AT1154" s="11">
        <v>0.1</v>
      </c>
      <c r="AU1154" s="11">
        <v>0.17</v>
      </c>
      <c r="AV1154" s="11">
        <v>0.08</v>
      </c>
      <c r="AW1154" s="11">
        <v>0.1</v>
      </c>
      <c r="AX1154" s="11">
        <v>0.12</v>
      </c>
      <c r="AY1154" s="11">
        <v>0.11</v>
      </c>
    </row>
    <row r="1155" spans="1:51">
      <c r="A1155" s="3"/>
      <c r="B1155" t="s">
        <v>315</v>
      </c>
      <c r="C1155" s="4">
        <v>167</v>
      </c>
      <c r="D1155" s="4">
        <v>95</v>
      </c>
      <c r="E1155" s="4">
        <v>48</v>
      </c>
      <c r="F1155" s="4">
        <v>16</v>
      </c>
      <c r="G1155" s="4">
        <v>8</v>
      </c>
      <c r="H1155" s="4">
        <v>76</v>
      </c>
      <c r="I1155" s="4">
        <v>79</v>
      </c>
      <c r="J1155" s="4">
        <v>41</v>
      </c>
      <c r="K1155" s="4">
        <v>111</v>
      </c>
      <c r="L1155" s="4">
        <v>13</v>
      </c>
      <c r="M1155" s="4">
        <v>3</v>
      </c>
      <c r="N1155" s="4">
        <v>10</v>
      </c>
      <c r="O1155" s="4">
        <v>42</v>
      </c>
      <c r="P1155" s="4">
        <v>113</v>
      </c>
      <c r="Q1155" s="4">
        <v>53</v>
      </c>
      <c r="R1155" s="4">
        <v>112</v>
      </c>
      <c r="S1155" s="4">
        <v>67</v>
      </c>
      <c r="T1155" s="4">
        <v>84</v>
      </c>
      <c r="U1155" s="4">
        <v>18</v>
      </c>
      <c r="V1155" s="4">
        <v>29</v>
      </c>
      <c r="W1155" s="4">
        <v>71</v>
      </c>
      <c r="X1155" s="4">
        <v>49</v>
      </c>
      <c r="Y1155" s="4">
        <v>38</v>
      </c>
      <c r="Z1155" s="4">
        <v>39</v>
      </c>
      <c r="AA1155" s="4">
        <v>23</v>
      </c>
      <c r="AB1155" s="4">
        <v>31</v>
      </c>
      <c r="AC1155" s="4">
        <v>132</v>
      </c>
      <c r="AD1155" s="4">
        <v>3</v>
      </c>
      <c r="AE1155" s="4">
        <v>15</v>
      </c>
      <c r="AF1155" s="4">
        <v>4</v>
      </c>
      <c r="AG1155" s="4">
        <v>55</v>
      </c>
      <c r="AH1155" s="4">
        <v>77</v>
      </c>
      <c r="AI1155" s="4">
        <v>29</v>
      </c>
      <c r="AJ1155" s="4">
        <v>44</v>
      </c>
      <c r="AK1155" s="4">
        <v>116</v>
      </c>
      <c r="AL1155" s="4">
        <v>58</v>
      </c>
      <c r="AM1155" s="4">
        <v>6</v>
      </c>
      <c r="AN1155" s="4" t="s">
        <v>14</v>
      </c>
      <c r="AO1155" s="4">
        <v>80</v>
      </c>
      <c r="AP1155" s="4">
        <v>5</v>
      </c>
      <c r="AQ1155" s="4">
        <v>69</v>
      </c>
      <c r="AR1155" s="4">
        <v>80</v>
      </c>
      <c r="AS1155" s="4">
        <v>20</v>
      </c>
      <c r="AT1155" s="4">
        <v>133</v>
      </c>
      <c r="AU1155" s="4">
        <v>94</v>
      </c>
      <c r="AV1155" s="4">
        <v>61</v>
      </c>
      <c r="AW1155" s="4">
        <v>73</v>
      </c>
      <c r="AX1155" s="4">
        <v>23</v>
      </c>
      <c r="AY1155" s="4">
        <v>55</v>
      </c>
    </row>
    <row r="1156" spans="1:51">
      <c r="A1156" s="3"/>
      <c r="C1156" s="11">
        <v>0.04</v>
      </c>
      <c r="D1156" s="11">
        <v>0.04</v>
      </c>
      <c r="E1156" s="11">
        <v>0.06</v>
      </c>
      <c r="F1156" s="11">
        <v>0.03</v>
      </c>
      <c r="G1156" s="11">
        <v>0.05</v>
      </c>
      <c r="H1156" s="11">
        <v>0.05</v>
      </c>
      <c r="I1156" s="11">
        <v>0.04</v>
      </c>
      <c r="J1156" s="11">
        <v>0.03</v>
      </c>
      <c r="K1156" s="11">
        <v>0.06</v>
      </c>
      <c r="L1156" s="11">
        <v>0.04</v>
      </c>
      <c r="M1156" s="11">
        <v>0.04</v>
      </c>
      <c r="N1156" s="11">
        <v>0.06</v>
      </c>
      <c r="O1156" s="11">
        <v>0.05</v>
      </c>
      <c r="P1156" s="11">
        <v>0.04</v>
      </c>
      <c r="Q1156" s="11">
        <v>0.04</v>
      </c>
      <c r="R1156" s="11">
        <v>0.05</v>
      </c>
      <c r="S1156" s="11">
        <v>0.04</v>
      </c>
      <c r="T1156" s="11">
        <v>0.05</v>
      </c>
      <c r="U1156" s="11">
        <v>0.03</v>
      </c>
      <c r="V1156" s="11">
        <v>0.06</v>
      </c>
      <c r="W1156" s="11">
        <v>0.06</v>
      </c>
      <c r="X1156" s="11">
        <v>0.03</v>
      </c>
      <c r="Y1156" s="11">
        <v>0.05</v>
      </c>
      <c r="Z1156" s="11">
        <v>0.05</v>
      </c>
      <c r="AA1156" s="11">
        <v>0.06</v>
      </c>
      <c r="AB1156" s="11">
        <v>0.04</v>
      </c>
      <c r="AC1156" s="11">
        <v>0.05</v>
      </c>
      <c r="AD1156" s="11">
        <v>0.02</v>
      </c>
      <c r="AE1156" s="11">
        <v>0.04</v>
      </c>
      <c r="AF1156" s="11">
        <v>0.03</v>
      </c>
      <c r="AG1156" s="11">
        <v>0.04</v>
      </c>
      <c r="AH1156" s="11">
        <v>0.05</v>
      </c>
      <c r="AI1156" s="11">
        <v>0.04</v>
      </c>
      <c r="AJ1156" s="11">
        <v>0.04</v>
      </c>
      <c r="AK1156" s="11">
        <v>0.05</v>
      </c>
      <c r="AL1156" s="11">
        <v>0.06</v>
      </c>
      <c r="AM1156" s="11">
        <v>0.02</v>
      </c>
      <c r="AN1156" s="4" t="s">
        <v>14</v>
      </c>
      <c r="AO1156" s="11">
        <v>0.04</v>
      </c>
      <c r="AP1156" s="11">
        <v>0.08</v>
      </c>
      <c r="AQ1156" s="11">
        <v>0.04</v>
      </c>
      <c r="AR1156" s="11">
        <v>0.05</v>
      </c>
      <c r="AS1156" s="11">
        <v>0.09</v>
      </c>
      <c r="AT1156" s="11">
        <v>0.04</v>
      </c>
      <c r="AU1156" s="11">
        <v>0.08</v>
      </c>
      <c r="AV1156" s="11">
        <v>0.03</v>
      </c>
      <c r="AW1156" s="11">
        <v>0.04</v>
      </c>
      <c r="AX1156" s="11">
        <v>0.04</v>
      </c>
      <c r="AY1156" s="11">
        <v>0.06</v>
      </c>
    </row>
    <row r="1157" spans="1:51">
      <c r="A1157" s="3"/>
      <c r="B1157" t="s">
        <v>316</v>
      </c>
      <c r="C1157" s="4">
        <v>74</v>
      </c>
      <c r="D1157" s="4">
        <v>45</v>
      </c>
      <c r="E1157" s="4">
        <v>17</v>
      </c>
      <c r="F1157" s="4">
        <v>8</v>
      </c>
      <c r="G1157" s="4">
        <v>3</v>
      </c>
      <c r="H1157" s="4">
        <v>38</v>
      </c>
      <c r="I1157" s="4">
        <v>27</v>
      </c>
      <c r="J1157" s="4">
        <v>19</v>
      </c>
      <c r="K1157" s="4">
        <v>49</v>
      </c>
      <c r="L1157" s="4">
        <v>7</v>
      </c>
      <c r="M1157" s="4">
        <v>5</v>
      </c>
      <c r="N1157" s="4">
        <v>4</v>
      </c>
      <c r="O1157" s="4">
        <v>17</v>
      </c>
      <c r="P1157" s="4">
        <v>48</v>
      </c>
      <c r="Q1157" s="4">
        <v>25</v>
      </c>
      <c r="R1157" s="4">
        <v>45</v>
      </c>
      <c r="S1157" s="4">
        <v>33</v>
      </c>
      <c r="T1157" s="4">
        <v>31</v>
      </c>
      <c r="U1157" s="4">
        <v>11</v>
      </c>
      <c r="V1157" s="4">
        <v>16</v>
      </c>
      <c r="W1157" s="4">
        <v>25</v>
      </c>
      <c r="X1157" s="4">
        <v>23</v>
      </c>
      <c r="Y1157" s="4">
        <v>11</v>
      </c>
      <c r="Z1157" s="4">
        <v>15</v>
      </c>
      <c r="AA1157" s="4">
        <v>10</v>
      </c>
      <c r="AB1157" s="4">
        <v>14</v>
      </c>
      <c r="AC1157" s="4">
        <v>50</v>
      </c>
      <c r="AD1157" s="4">
        <v>4</v>
      </c>
      <c r="AE1157" s="4">
        <v>8</v>
      </c>
      <c r="AF1157" s="4" t="s">
        <v>14</v>
      </c>
      <c r="AG1157" s="4">
        <v>31</v>
      </c>
      <c r="AH1157" s="4">
        <v>28</v>
      </c>
      <c r="AI1157" s="4">
        <v>14</v>
      </c>
      <c r="AJ1157" s="4">
        <v>18</v>
      </c>
      <c r="AK1157" s="4">
        <v>54</v>
      </c>
      <c r="AL1157" s="4">
        <v>18</v>
      </c>
      <c r="AM1157" s="4">
        <v>4</v>
      </c>
      <c r="AN1157" s="4">
        <v>3</v>
      </c>
      <c r="AO1157" s="4">
        <v>40</v>
      </c>
      <c r="AP1157" s="4">
        <v>1</v>
      </c>
      <c r="AQ1157" s="4">
        <v>35</v>
      </c>
      <c r="AR1157" s="4">
        <v>30</v>
      </c>
      <c r="AS1157" s="4">
        <v>10</v>
      </c>
      <c r="AT1157" s="4">
        <v>54</v>
      </c>
      <c r="AU1157" s="4">
        <v>43</v>
      </c>
      <c r="AV1157" s="4">
        <v>22</v>
      </c>
      <c r="AW1157" s="4">
        <v>35</v>
      </c>
      <c r="AX1157" s="4">
        <v>8</v>
      </c>
      <c r="AY1157" s="4">
        <v>21</v>
      </c>
    </row>
    <row r="1158" spans="1:51">
      <c r="A1158" s="3"/>
      <c r="C1158" s="11">
        <v>0.02</v>
      </c>
      <c r="D1158" s="11">
        <v>0.02</v>
      </c>
      <c r="E1158" s="11">
        <v>0.02</v>
      </c>
      <c r="F1158" s="11">
        <v>0.01</v>
      </c>
      <c r="G1158" s="11">
        <v>0.02</v>
      </c>
      <c r="H1158" s="11">
        <v>0.02</v>
      </c>
      <c r="I1158" s="11">
        <v>0.02</v>
      </c>
      <c r="J1158" s="11">
        <v>0.01</v>
      </c>
      <c r="K1158" s="11">
        <v>0.03</v>
      </c>
      <c r="L1158" s="11">
        <v>0.02</v>
      </c>
      <c r="M1158" s="11">
        <v>0.06</v>
      </c>
      <c r="N1158" s="11">
        <v>0.02</v>
      </c>
      <c r="O1158" s="11">
        <v>0.02</v>
      </c>
      <c r="P1158" s="11">
        <v>0.02</v>
      </c>
      <c r="Q1158" s="11">
        <v>0.02</v>
      </c>
      <c r="R1158" s="11">
        <v>0.02</v>
      </c>
      <c r="S1158" s="11">
        <v>0.02</v>
      </c>
      <c r="T1158" s="11">
        <v>0.02</v>
      </c>
      <c r="U1158" s="11">
        <v>0.02</v>
      </c>
      <c r="V1158" s="11">
        <v>0.03</v>
      </c>
      <c r="W1158" s="11">
        <v>0.02</v>
      </c>
      <c r="X1158" s="11">
        <v>0.02</v>
      </c>
      <c r="Y1158" s="11">
        <v>0.01</v>
      </c>
      <c r="Z1158" s="11">
        <v>0.02</v>
      </c>
      <c r="AA1158" s="11">
        <v>0.02</v>
      </c>
      <c r="AB1158" s="11">
        <v>0.02</v>
      </c>
      <c r="AC1158" s="11">
        <v>0.02</v>
      </c>
      <c r="AD1158" s="11">
        <v>0.02</v>
      </c>
      <c r="AE1158" s="11">
        <v>0.02</v>
      </c>
      <c r="AF1158" s="4" t="s">
        <v>14</v>
      </c>
      <c r="AG1158" s="11">
        <v>0.03</v>
      </c>
      <c r="AH1158" s="11">
        <v>0.02</v>
      </c>
      <c r="AI1158" s="11">
        <v>0.02</v>
      </c>
      <c r="AJ1158" s="11">
        <v>0.01</v>
      </c>
      <c r="AK1158" s="11">
        <v>0.02</v>
      </c>
      <c r="AL1158" s="11">
        <v>0.02</v>
      </c>
      <c r="AM1158" s="11">
        <v>0.02</v>
      </c>
      <c r="AN1158" s="11">
        <v>0.09</v>
      </c>
      <c r="AO1158" s="11">
        <v>0.02</v>
      </c>
      <c r="AP1158" s="11">
        <v>0.02</v>
      </c>
      <c r="AQ1158" s="11">
        <v>0.02</v>
      </c>
      <c r="AR1158" s="11">
        <v>0.02</v>
      </c>
      <c r="AS1158" s="11">
        <v>0.04</v>
      </c>
      <c r="AT1158" s="11">
        <v>0.02</v>
      </c>
      <c r="AU1158" s="11">
        <v>0.04</v>
      </c>
      <c r="AV1158" s="11">
        <v>0.01</v>
      </c>
      <c r="AW1158" s="11">
        <v>0.02</v>
      </c>
      <c r="AX1158" s="11">
        <v>0.01</v>
      </c>
      <c r="AY1158" s="11">
        <v>0.02</v>
      </c>
    </row>
    <row r="1159" spans="1:51">
      <c r="A1159" s="3"/>
      <c r="B1159" t="s">
        <v>317</v>
      </c>
      <c r="C1159" s="4">
        <v>80</v>
      </c>
      <c r="D1159" s="4">
        <v>41</v>
      </c>
      <c r="E1159" s="4">
        <v>19</v>
      </c>
      <c r="F1159" s="4">
        <v>19</v>
      </c>
      <c r="G1159" s="4">
        <v>2</v>
      </c>
      <c r="H1159" s="4">
        <v>44</v>
      </c>
      <c r="I1159" s="4">
        <v>25</v>
      </c>
      <c r="J1159" s="4">
        <v>19</v>
      </c>
      <c r="K1159" s="4">
        <v>53</v>
      </c>
      <c r="L1159" s="4">
        <v>4</v>
      </c>
      <c r="M1159" s="4" t="s">
        <v>14</v>
      </c>
      <c r="N1159" s="4">
        <v>6</v>
      </c>
      <c r="O1159" s="4">
        <v>21</v>
      </c>
      <c r="P1159" s="4">
        <v>48</v>
      </c>
      <c r="Q1159" s="4">
        <v>29</v>
      </c>
      <c r="R1159" s="4">
        <v>47</v>
      </c>
      <c r="S1159" s="4">
        <v>33</v>
      </c>
      <c r="T1159" s="4">
        <v>35</v>
      </c>
      <c r="U1159" s="4">
        <v>13</v>
      </c>
      <c r="V1159" s="4">
        <v>15</v>
      </c>
      <c r="W1159" s="4">
        <v>30</v>
      </c>
      <c r="X1159" s="4">
        <v>21</v>
      </c>
      <c r="Y1159" s="4">
        <v>15</v>
      </c>
      <c r="Z1159" s="4">
        <v>18</v>
      </c>
      <c r="AA1159" s="4">
        <v>15</v>
      </c>
      <c r="AB1159" s="4">
        <v>13</v>
      </c>
      <c r="AC1159" s="4">
        <v>61</v>
      </c>
      <c r="AD1159" s="4">
        <v>5</v>
      </c>
      <c r="AE1159" s="4">
        <v>6</v>
      </c>
      <c r="AF1159" s="4">
        <v>1</v>
      </c>
      <c r="AG1159" s="4">
        <v>37</v>
      </c>
      <c r="AH1159" s="4">
        <v>32</v>
      </c>
      <c r="AI1159" s="4">
        <v>9</v>
      </c>
      <c r="AJ1159" s="4">
        <v>33</v>
      </c>
      <c r="AK1159" s="4">
        <v>44</v>
      </c>
      <c r="AL1159" s="4">
        <v>31</v>
      </c>
      <c r="AM1159" s="4">
        <v>7</v>
      </c>
      <c r="AN1159" s="4" t="s">
        <v>14</v>
      </c>
      <c r="AO1159" s="4">
        <v>31</v>
      </c>
      <c r="AP1159" s="4">
        <v>3</v>
      </c>
      <c r="AQ1159" s="4">
        <v>28</v>
      </c>
      <c r="AR1159" s="4">
        <v>44</v>
      </c>
      <c r="AS1159" s="4">
        <v>15</v>
      </c>
      <c r="AT1159" s="4">
        <v>58</v>
      </c>
      <c r="AU1159" s="4">
        <v>45</v>
      </c>
      <c r="AV1159" s="4">
        <v>24</v>
      </c>
      <c r="AW1159" s="4">
        <v>42</v>
      </c>
      <c r="AX1159" s="4">
        <v>11</v>
      </c>
      <c r="AY1159" s="4">
        <v>14</v>
      </c>
    </row>
    <row r="1160" spans="1:51">
      <c r="A1160" s="3"/>
      <c r="C1160" s="11">
        <v>0.02</v>
      </c>
      <c r="D1160" s="11">
        <v>0.02</v>
      </c>
      <c r="E1160" s="11">
        <v>0.02</v>
      </c>
      <c r="F1160" s="11">
        <v>0.03</v>
      </c>
      <c r="G1160" s="11">
        <v>0.01</v>
      </c>
      <c r="H1160" s="11">
        <v>0.03</v>
      </c>
      <c r="I1160" s="11">
        <v>0.01</v>
      </c>
      <c r="J1160" s="11">
        <v>0.01</v>
      </c>
      <c r="K1160" s="11">
        <v>0.03</v>
      </c>
      <c r="L1160" s="11">
        <v>0.01</v>
      </c>
      <c r="M1160" s="4" t="s">
        <v>14</v>
      </c>
      <c r="N1160" s="11">
        <v>0.03</v>
      </c>
      <c r="O1160" s="11">
        <v>0.03</v>
      </c>
      <c r="P1160" s="11">
        <v>0.02</v>
      </c>
      <c r="Q1160" s="11">
        <v>0.02</v>
      </c>
      <c r="R1160" s="11">
        <v>0.02</v>
      </c>
      <c r="S1160" s="11">
        <v>0.02</v>
      </c>
      <c r="T1160" s="11">
        <v>0.02</v>
      </c>
      <c r="U1160" s="11">
        <v>0.02</v>
      </c>
      <c r="V1160" s="11">
        <v>0.03</v>
      </c>
      <c r="W1160" s="11">
        <v>0.03</v>
      </c>
      <c r="X1160" s="11">
        <v>0.01</v>
      </c>
      <c r="Y1160" s="11">
        <v>0.02</v>
      </c>
      <c r="Z1160" s="11">
        <v>0.03</v>
      </c>
      <c r="AA1160" s="11">
        <v>0.04</v>
      </c>
      <c r="AB1160" s="11">
        <v>0.02</v>
      </c>
      <c r="AC1160" s="11">
        <v>0.02</v>
      </c>
      <c r="AD1160" s="11">
        <v>0.03</v>
      </c>
      <c r="AE1160" s="11">
        <v>0.02</v>
      </c>
      <c r="AF1160" s="11">
        <v>0.01</v>
      </c>
      <c r="AG1160" s="11">
        <v>0.03</v>
      </c>
      <c r="AH1160" s="11">
        <v>0.02</v>
      </c>
      <c r="AI1160" s="11">
        <v>0.01</v>
      </c>
      <c r="AJ1160" s="11">
        <v>0.03</v>
      </c>
      <c r="AK1160" s="11">
        <v>0.02</v>
      </c>
      <c r="AL1160" s="11">
        <v>0.03</v>
      </c>
      <c r="AM1160" s="11">
        <v>0.03</v>
      </c>
      <c r="AN1160" s="4" t="s">
        <v>14</v>
      </c>
      <c r="AO1160" s="11">
        <v>0.01</v>
      </c>
      <c r="AP1160" s="11">
        <v>0.05</v>
      </c>
      <c r="AQ1160" s="11">
        <v>0.01</v>
      </c>
      <c r="AR1160" s="11">
        <v>0.03</v>
      </c>
      <c r="AS1160" s="11">
        <v>7.0000000000000007E-2</v>
      </c>
      <c r="AT1160" s="11">
        <v>0.02</v>
      </c>
      <c r="AU1160" s="11">
        <v>0.04</v>
      </c>
      <c r="AV1160" s="11">
        <v>0.01</v>
      </c>
      <c r="AW1160" s="11">
        <v>0.02</v>
      </c>
      <c r="AX1160" s="11">
        <v>0.02</v>
      </c>
      <c r="AY1160" s="11">
        <v>0.02</v>
      </c>
    </row>
    <row r="1161" spans="1:51">
      <c r="A1161" s="3"/>
      <c r="B1161" t="s">
        <v>318</v>
      </c>
      <c r="C1161" s="4">
        <v>718</v>
      </c>
      <c r="D1161" s="4">
        <v>436</v>
      </c>
      <c r="E1161" s="4">
        <v>169</v>
      </c>
      <c r="F1161" s="4">
        <v>85</v>
      </c>
      <c r="G1161" s="4">
        <v>27</v>
      </c>
      <c r="H1161" s="4">
        <v>319</v>
      </c>
      <c r="I1161" s="4">
        <v>339</v>
      </c>
      <c r="J1161" s="4">
        <v>186</v>
      </c>
      <c r="K1161" s="4">
        <v>476</v>
      </c>
      <c r="L1161" s="4">
        <v>56</v>
      </c>
      <c r="M1161" s="4">
        <v>15</v>
      </c>
      <c r="N1161" s="4">
        <v>40</v>
      </c>
      <c r="O1161" s="4">
        <v>190</v>
      </c>
      <c r="P1161" s="4">
        <v>468</v>
      </c>
      <c r="Q1161" s="4">
        <v>232</v>
      </c>
      <c r="R1161" s="4">
        <v>458</v>
      </c>
      <c r="S1161" s="4">
        <v>301</v>
      </c>
      <c r="T1161" s="4">
        <v>340</v>
      </c>
      <c r="U1161" s="4">
        <v>93</v>
      </c>
      <c r="V1161" s="4">
        <v>123</v>
      </c>
      <c r="W1161" s="4">
        <v>271</v>
      </c>
      <c r="X1161" s="4">
        <v>226</v>
      </c>
      <c r="Y1161" s="4">
        <v>156</v>
      </c>
      <c r="Z1161" s="4">
        <v>146</v>
      </c>
      <c r="AA1161" s="4">
        <v>90</v>
      </c>
      <c r="AB1161" s="4">
        <v>147</v>
      </c>
      <c r="AC1161" s="4">
        <v>539</v>
      </c>
      <c r="AD1161" s="4">
        <v>28</v>
      </c>
      <c r="AE1161" s="4">
        <v>72</v>
      </c>
      <c r="AF1161" s="4">
        <v>14</v>
      </c>
      <c r="AG1161" s="4">
        <v>250</v>
      </c>
      <c r="AH1161" s="4">
        <v>323</v>
      </c>
      <c r="AI1161" s="4">
        <v>114</v>
      </c>
      <c r="AJ1161" s="4">
        <v>220</v>
      </c>
      <c r="AK1161" s="4">
        <v>459</v>
      </c>
      <c r="AL1161" s="4">
        <v>230</v>
      </c>
      <c r="AM1161" s="4">
        <v>37</v>
      </c>
      <c r="AN1161" s="4">
        <v>4</v>
      </c>
      <c r="AO1161" s="4">
        <v>352</v>
      </c>
      <c r="AP1161" s="4">
        <v>12</v>
      </c>
      <c r="AQ1161" s="4">
        <v>302</v>
      </c>
      <c r="AR1161" s="4">
        <v>334</v>
      </c>
      <c r="AS1161" s="4">
        <v>81</v>
      </c>
      <c r="AT1161" s="4">
        <v>569</v>
      </c>
      <c r="AU1161" s="4">
        <v>382</v>
      </c>
      <c r="AV1161" s="4">
        <v>276</v>
      </c>
      <c r="AW1161" s="4">
        <v>313</v>
      </c>
      <c r="AX1161" s="4">
        <v>108</v>
      </c>
      <c r="AY1161" s="4">
        <v>193</v>
      </c>
    </row>
    <row r="1162" spans="1:51">
      <c r="A1162" s="3"/>
      <c r="C1162" s="11">
        <v>0.19</v>
      </c>
      <c r="D1162" s="11">
        <v>0.2</v>
      </c>
      <c r="E1162" s="11">
        <v>0.21</v>
      </c>
      <c r="F1162" s="11">
        <v>0.14000000000000001</v>
      </c>
      <c r="G1162" s="11">
        <v>0.19</v>
      </c>
      <c r="H1162" s="11">
        <v>0.2</v>
      </c>
      <c r="I1162" s="11">
        <v>0.19</v>
      </c>
      <c r="J1162" s="11">
        <v>0.14000000000000001</v>
      </c>
      <c r="K1162" s="11">
        <v>0.25</v>
      </c>
      <c r="L1162" s="11">
        <v>0.17</v>
      </c>
      <c r="M1162" s="11">
        <v>0.17</v>
      </c>
      <c r="N1162" s="11">
        <v>0.23</v>
      </c>
      <c r="O1162" s="11">
        <v>0.24</v>
      </c>
      <c r="P1162" s="11">
        <v>0.18</v>
      </c>
      <c r="Q1162" s="11">
        <v>0.19</v>
      </c>
      <c r="R1162" s="11">
        <v>0.21</v>
      </c>
      <c r="S1162" s="11">
        <v>0.18</v>
      </c>
      <c r="T1162" s="11">
        <v>0.21</v>
      </c>
      <c r="U1162" s="11">
        <v>0.14000000000000001</v>
      </c>
      <c r="V1162" s="11">
        <v>0.26</v>
      </c>
      <c r="W1162" s="11">
        <v>0.23</v>
      </c>
      <c r="X1162" s="11">
        <v>0.16</v>
      </c>
      <c r="Y1162" s="11">
        <v>0.19</v>
      </c>
      <c r="Z1162" s="11">
        <v>0.21</v>
      </c>
      <c r="AA1162" s="11">
        <v>0.22</v>
      </c>
      <c r="AB1162" s="11">
        <v>0.18</v>
      </c>
      <c r="AC1162" s="11">
        <v>0.2</v>
      </c>
      <c r="AD1162" s="11">
        <v>0.15</v>
      </c>
      <c r="AE1162" s="11">
        <v>0.2</v>
      </c>
      <c r="AF1162" s="11">
        <v>0.12</v>
      </c>
      <c r="AG1162" s="11">
        <v>0.2</v>
      </c>
      <c r="AH1162" s="11">
        <v>0.2</v>
      </c>
      <c r="AI1162" s="11">
        <v>0.14000000000000001</v>
      </c>
      <c r="AJ1162" s="11">
        <v>0.18</v>
      </c>
      <c r="AK1162" s="11">
        <v>0.19</v>
      </c>
      <c r="AL1162" s="11">
        <v>0.23</v>
      </c>
      <c r="AM1162" s="11">
        <v>0.16</v>
      </c>
      <c r="AN1162" s="11">
        <v>0.17</v>
      </c>
      <c r="AO1162" s="11">
        <v>0.16</v>
      </c>
      <c r="AP1162" s="11">
        <v>0.23</v>
      </c>
      <c r="AQ1162" s="11">
        <v>0.16</v>
      </c>
      <c r="AR1162" s="11">
        <v>0.21</v>
      </c>
      <c r="AS1162" s="11">
        <v>0.35</v>
      </c>
      <c r="AT1162" s="11">
        <v>0.17</v>
      </c>
      <c r="AU1162" s="11">
        <v>0.33</v>
      </c>
      <c r="AV1162" s="11">
        <v>0.13</v>
      </c>
      <c r="AW1162" s="11">
        <v>0.18</v>
      </c>
      <c r="AX1162" s="11">
        <v>0.19</v>
      </c>
      <c r="AY1162" s="11">
        <v>0.21</v>
      </c>
    </row>
    <row r="1163" spans="1:51">
      <c r="A1163" s="3"/>
    </row>
    <row r="1164" spans="1:51">
      <c r="A1164" s="3"/>
    </row>
    <row r="1165" spans="1:51">
      <c r="A1165" s="2" t="s">
        <v>321</v>
      </c>
    </row>
    <row r="1166" spans="1:51">
      <c r="A1166" s="3"/>
    </row>
    <row r="1167" spans="1:51" s="10" customFormat="1" ht="29.25" customHeight="1">
      <c r="A1167" s="9"/>
      <c r="C1167" s="7" t="s">
        <v>39</v>
      </c>
      <c r="D1167" s="14" t="s">
        <v>15</v>
      </c>
      <c r="E1167" s="15"/>
      <c r="F1167" s="15"/>
      <c r="G1167" s="15"/>
      <c r="H1167" s="14" t="s">
        <v>16</v>
      </c>
      <c r="I1167" s="15"/>
      <c r="J1167" s="14" t="s">
        <v>17</v>
      </c>
      <c r="K1167" s="15"/>
      <c r="L1167" s="15"/>
      <c r="M1167" s="15"/>
      <c r="N1167" s="15"/>
      <c r="O1167" s="14" t="s">
        <v>40</v>
      </c>
      <c r="P1167" s="15"/>
      <c r="Q1167" s="14" t="s">
        <v>19</v>
      </c>
      <c r="R1167" s="15"/>
      <c r="S1167" s="14" t="s">
        <v>41</v>
      </c>
      <c r="T1167" s="15"/>
      <c r="U1167" s="14" t="s">
        <v>42</v>
      </c>
      <c r="V1167" s="15"/>
      <c r="W1167" s="15"/>
      <c r="X1167" s="15"/>
      <c r="Y1167" s="14" t="s">
        <v>22</v>
      </c>
      <c r="Z1167" s="15"/>
      <c r="AA1167" s="15"/>
      <c r="AB1167" s="15"/>
      <c r="AC1167" s="15"/>
      <c r="AD1167" s="15"/>
      <c r="AE1167" s="15"/>
      <c r="AF1167" s="15"/>
      <c r="AG1167" s="14" t="s">
        <v>23</v>
      </c>
      <c r="AH1167" s="15"/>
      <c r="AI1167" s="15"/>
      <c r="AJ1167" s="14" t="s">
        <v>24</v>
      </c>
      <c r="AK1167" s="15"/>
      <c r="AL1167" s="14" t="s">
        <v>25</v>
      </c>
      <c r="AM1167" s="15"/>
      <c r="AN1167" s="15"/>
      <c r="AO1167" s="15"/>
      <c r="AP1167" s="15"/>
      <c r="AQ1167" s="15"/>
      <c r="AR1167" s="15"/>
      <c r="AS1167" s="14" t="s">
        <v>26</v>
      </c>
      <c r="AT1167" s="15"/>
      <c r="AU1167" s="14" t="s">
        <v>43</v>
      </c>
      <c r="AV1167" s="15"/>
      <c r="AW1167" s="14" t="s">
        <v>44</v>
      </c>
      <c r="AX1167" s="15"/>
      <c r="AY1167" s="15"/>
    </row>
    <row r="1168" spans="1:51" s="7" customFormat="1" ht="32.25" customHeight="1">
      <c r="A1168" s="6"/>
      <c r="D1168" s="8" t="s">
        <v>45</v>
      </c>
      <c r="E1168" s="8" t="s">
        <v>46</v>
      </c>
      <c r="F1168" s="8" t="s">
        <v>47</v>
      </c>
      <c r="G1168" s="8" t="s">
        <v>48</v>
      </c>
      <c r="H1168" s="8" t="s">
        <v>49</v>
      </c>
      <c r="I1168" s="8" t="s">
        <v>50</v>
      </c>
      <c r="J1168" s="8" t="s">
        <v>51</v>
      </c>
      <c r="K1168" s="8" t="s">
        <v>52</v>
      </c>
      <c r="L1168" s="8" t="s">
        <v>53</v>
      </c>
      <c r="M1168" s="8" t="s">
        <v>54</v>
      </c>
      <c r="N1168" s="8" t="s">
        <v>55</v>
      </c>
      <c r="O1168" s="8" t="s">
        <v>56</v>
      </c>
      <c r="P1168" s="8" t="s">
        <v>57</v>
      </c>
      <c r="Q1168" s="8" t="s">
        <v>56</v>
      </c>
      <c r="R1168" s="8" t="s">
        <v>57</v>
      </c>
      <c r="S1168" s="8" t="s">
        <v>56</v>
      </c>
      <c r="T1168" s="8" t="s">
        <v>57</v>
      </c>
      <c r="U1168" s="8" t="s">
        <v>58</v>
      </c>
      <c r="V1168" s="8" t="s">
        <v>59</v>
      </c>
      <c r="W1168" s="8" t="s">
        <v>60</v>
      </c>
      <c r="X1168" s="8" t="s">
        <v>61</v>
      </c>
      <c r="Y1168" s="8" t="s">
        <v>62</v>
      </c>
      <c r="Z1168" s="8" t="s">
        <v>63</v>
      </c>
      <c r="AA1168" s="8" t="s">
        <v>64</v>
      </c>
      <c r="AB1168" s="8" t="s">
        <v>65</v>
      </c>
      <c r="AC1168" s="8" t="s">
        <v>66</v>
      </c>
      <c r="AD1168" s="8" t="s">
        <v>67</v>
      </c>
      <c r="AE1168" s="8" t="s">
        <v>68</v>
      </c>
      <c r="AF1168" s="8" t="s">
        <v>69</v>
      </c>
      <c r="AG1168" s="8" t="s">
        <v>70</v>
      </c>
      <c r="AH1168" s="8" t="s">
        <v>71</v>
      </c>
      <c r="AI1168" s="8" t="s">
        <v>72</v>
      </c>
      <c r="AJ1168" s="8" t="s">
        <v>73</v>
      </c>
      <c r="AK1168" s="8" t="s">
        <v>74</v>
      </c>
      <c r="AL1168" s="8" t="s">
        <v>75</v>
      </c>
      <c r="AM1168" s="8" t="s">
        <v>76</v>
      </c>
      <c r="AN1168" s="8" t="s">
        <v>77</v>
      </c>
      <c r="AO1168" s="8" t="s">
        <v>78</v>
      </c>
      <c r="AP1168" s="8" t="s">
        <v>79</v>
      </c>
      <c r="AQ1168" s="8" t="s">
        <v>80</v>
      </c>
      <c r="AR1168" s="8" t="s">
        <v>81</v>
      </c>
      <c r="AS1168" s="8" t="s">
        <v>82</v>
      </c>
      <c r="AT1168" s="8" t="s">
        <v>57</v>
      </c>
      <c r="AU1168" s="8" t="s">
        <v>56</v>
      </c>
      <c r="AV1168" s="8" t="s">
        <v>57</v>
      </c>
      <c r="AW1168" s="8" t="s">
        <v>83</v>
      </c>
      <c r="AX1168" s="8" t="s">
        <v>84</v>
      </c>
      <c r="AY1168" s="8" t="s">
        <v>85</v>
      </c>
    </row>
    <row r="1169" spans="1:51">
      <c r="A1169" s="3" t="s">
        <v>86</v>
      </c>
      <c r="C1169" s="4">
        <v>3774</v>
      </c>
      <c r="D1169" s="4">
        <v>2236</v>
      </c>
      <c r="E1169" s="4">
        <v>802</v>
      </c>
      <c r="F1169" s="4">
        <v>587</v>
      </c>
      <c r="G1169" s="4">
        <v>148</v>
      </c>
      <c r="H1169" s="4">
        <v>1558</v>
      </c>
      <c r="I1169" s="4">
        <v>1757</v>
      </c>
      <c r="J1169" s="4">
        <v>1318</v>
      </c>
      <c r="K1169" s="4">
        <v>1919</v>
      </c>
      <c r="L1169" s="4">
        <v>321</v>
      </c>
      <c r="M1169" s="4">
        <v>85</v>
      </c>
      <c r="N1169" s="4">
        <v>179</v>
      </c>
      <c r="O1169" s="4">
        <v>774</v>
      </c>
      <c r="P1169" s="4">
        <v>2541</v>
      </c>
      <c r="Q1169" s="4">
        <v>1200</v>
      </c>
      <c r="R1169" s="4">
        <v>2224</v>
      </c>
      <c r="S1169" s="4">
        <v>1635</v>
      </c>
      <c r="T1169" s="4">
        <v>1629</v>
      </c>
      <c r="U1169" s="4">
        <v>691</v>
      </c>
      <c r="V1169" s="4">
        <v>478</v>
      </c>
      <c r="W1169" s="4">
        <v>1179</v>
      </c>
      <c r="X1169" s="4">
        <v>1415</v>
      </c>
      <c r="Y1169" s="4">
        <v>824</v>
      </c>
      <c r="Z1169" s="4">
        <v>713</v>
      </c>
      <c r="AA1169" s="4">
        <v>408</v>
      </c>
      <c r="AB1169" s="4">
        <v>805</v>
      </c>
      <c r="AC1169" s="4">
        <v>2750</v>
      </c>
      <c r="AD1169" s="4">
        <v>186</v>
      </c>
      <c r="AE1169" s="4">
        <v>363</v>
      </c>
      <c r="AF1169" s="4">
        <v>112</v>
      </c>
      <c r="AG1169" s="4">
        <v>1242</v>
      </c>
      <c r="AH1169" s="4">
        <v>1612</v>
      </c>
      <c r="AI1169" s="4">
        <v>792</v>
      </c>
      <c r="AJ1169" s="4">
        <v>1228</v>
      </c>
      <c r="AK1169" s="4">
        <v>2380</v>
      </c>
      <c r="AL1169" s="4">
        <v>995</v>
      </c>
      <c r="AM1169" s="4">
        <v>236</v>
      </c>
      <c r="AN1169" s="4">
        <v>27</v>
      </c>
      <c r="AO1169" s="4">
        <v>2155</v>
      </c>
      <c r="AP1169" s="4">
        <v>55</v>
      </c>
      <c r="AQ1169" s="4">
        <v>1893</v>
      </c>
      <c r="AR1169" s="4">
        <v>1575</v>
      </c>
      <c r="AS1169" s="4">
        <v>228</v>
      </c>
      <c r="AT1169" s="4">
        <v>3320</v>
      </c>
      <c r="AU1169" s="4">
        <v>1158</v>
      </c>
      <c r="AV1169" s="4">
        <v>2157</v>
      </c>
      <c r="AW1169" s="4">
        <v>1712</v>
      </c>
      <c r="AX1169" s="4">
        <v>567</v>
      </c>
      <c r="AY1169" s="4">
        <v>926</v>
      </c>
    </row>
    <row r="1170" spans="1:51">
      <c r="A1170" s="3"/>
    </row>
    <row r="1171" spans="1:51">
      <c r="A1171" s="3" t="s">
        <v>322</v>
      </c>
      <c r="B1171" t="s">
        <v>191</v>
      </c>
      <c r="C1171" s="4">
        <v>3148</v>
      </c>
      <c r="D1171" s="4">
        <v>1871</v>
      </c>
      <c r="E1171" s="4">
        <v>641</v>
      </c>
      <c r="F1171" s="4">
        <v>523</v>
      </c>
      <c r="G1171" s="4">
        <v>114</v>
      </c>
      <c r="H1171" s="4">
        <v>1262</v>
      </c>
      <c r="I1171" s="4">
        <v>1471</v>
      </c>
      <c r="J1171" s="4">
        <v>1121</v>
      </c>
      <c r="K1171" s="4">
        <v>1542</v>
      </c>
      <c r="L1171" s="4">
        <v>254</v>
      </c>
      <c r="M1171" s="4">
        <v>72</v>
      </c>
      <c r="N1171" s="4">
        <v>136</v>
      </c>
      <c r="O1171" s="4">
        <v>619</v>
      </c>
      <c r="P1171" s="4">
        <v>2115</v>
      </c>
      <c r="Q1171" s="4">
        <v>986</v>
      </c>
      <c r="R1171" s="4">
        <v>1840</v>
      </c>
      <c r="S1171" s="4">
        <v>1372</v>
      </c>
      <c r="T1171" s="4">
        <v>1324</v>
      </c>
      <c r="U1171" s="4">
        <v>597</v>
      </c>
      <c r="V1171" s="4">
        <v>379</v>
      </c>
      <c r="W1171" s="4">
        <v>947</v>
      </c>
      <c r="X1171" s="4">
        <v>1218</v>
      </c>
      <c r="Y1171" s="4">
        <v>699</v>
      </c>
      <c r="Z1171" s="4">
        <v>598</v>
      </c>
      <c r="AA1171" s="4">
        <v>322</v>
      </c>
      <c r="AB1171" s="4">
        <v>662</v>
      </c>
      <c r="AC1171" s="4">
        <v>2281</v>
      </c>
      <c r="AD1171" s="4">
        <v>163</v>
      </c>
      <c r="AE1171" s="4">
        <v>298</v>
      </c>
      <c r="AF1171" s="4">
        <v>101</v>
      </c>
      <c r="AG1171" s="4">
        <v>1036</v>
      </c>
      <c r="AH1171" s="4">
        <v>1328</v>
      </c>
      <c r="AI1171" s="4">
        <v>682</v>
      </c>
      <c r="AJ1171" s="4">
        <v>1048</v>
      </c>
      <c r="AK1171" s="4">
        <v>1970</v>
      </c>
      <c r="AL1171" s="4">
        <v>803</v>
      </c>
      <c r="AM1171" s="4">
        <v>197</v>
      </c>
      <c r="AN1171" s="4">
        <v>23</v>
      </c>
      <c r="AO1171" s="4">
        <v>1834</v>
      </c>
      <c r="AP1171" s="4">
        <v>46</v>
      </c>
      <c r="AQ1171" s="4">
        <v>1616</v>
      </c>
      <c r="AR1171" s="4">
        <v>1288</v>
      </c>
      <c r="AS1171" s="4">
        <v>159</v>
      </c>
      <c r="AT1171" s="4">
        <v>2812</v>
      </c>
      <c r="AU1171" s="4">
        <v>858</v>
      </c>
      <c r="AV1171" s="4">
        <v>1875</v>
      </c>
      <c r="AW1171" s="4">
        <v>1432</v>
      </c>
      <c r="AX1171" s="4">
        <v>477</v>
      </c>
      <c r="AY1171" s="4">
        <v>758</v>
      </c>
    </row>
    <row r="1172" spans="1:51">
      <c r="A1172" s="3"/>
      <c r="C1172" s="11">
        <v>0.83</v>
      </c>
      <c r="D1172" s="11">
        <v>0.84</v>
      </c>
      <c r="E1172" s="11">
        <v>0.8</v>
      </c>
      <c r="F1172" s="11">
        <v>0.89</v>
      </c>
      <c r="G1172" s="11">
        <v>0.77</v>
      </c>
      <c r="H1172" s="11">
        <v>0.81</v>
      </c>
      <c r="I1172" s="11">
        <v>0.84</v>
      </c>
      <c r="J1172" s="11">
        <v>0.85</v>
      </c>
      <c r="K1172" s="11">
        <v>0.8</v>
      </c>
      <c r="L1172" s="11">
        <v>0.79</v>
      </c>
      <c r="M1172" s="11">
        <v>0.84</v>
      </c>
      <c r="N1172" s="11">
        <v>0.76</v>
      </c>
      <c r="O1172" s="11">
        <v>0.8</v>
      </c>
      <c r="P1172" s="11">
        <v>0.83</v>
      </c>
      <c r="Q1172" s="11">
        <v>0.82</v>
      </c>
      <c r="R1172" s="11">
        <v>0.83</v>
      </c>
      <c r="S1172" s="11">
        <v>0.84</v>
      </c>
      <c r="T1172" s="11">
        <v>0.81</v>
      </c>
      <c r="U1172" s="11">
        <v>0.86</v>
      </c>
      <c r="V1172" s="11">
        <v>0.79</v>
      </c>
      <c r="W1172" s="11">
        <v>0.8</v>
      </c>
      <c r="X1172" s="11">
        <v>0.86</v>
      </c>
      <c r="Y1172" s="11">
        <v>0.85</v>
      </c>
      <c r="Z1172" s="11">
        <v>0.84</v>
      </c>
      <c r="AA1172" s="11">
        <v>0.79</v>
      </c>
      <c r="AB1172" s="11">
        <v>0.82</v>
      </c>
      <c r="AC1172" s="11">
        <v>0.83</v>
      </c>
      <c r="AD1172" s="11">
        <v>0.88</v>
      </c>
      <c r="AE1172" s="11">
        <v>0.82</v>
      </c>
      <c r="AF1172" s="11">
        <v>0.91</v>
      </c>
      <c r="AG1172" s="11">
        <v>0.83</v>
      </c>
      <c r="AH1172" s="11">
        <v>0.82</v>
      </c>
      <c r="AI1172" s="11">
        <v>0.86</v>
      </c>
      <c r="AJ1172" s="11">
        <v>0.85</v>
      </c>
      <c r="AK1172" s="11">
        <v>0.83</v>
      </c>
      <c r="AL1172" s="11">
        <v>0.81</v>
      </c>
      <c r="AM1172" s="11">
        <v>0.84</v>
      </c>
      <c r="AN1172" s="11">
        <v>0.86</v>
      </c>
      <c r="AO1172" s="11">
        <v>0.85</v>
      </c>
      <c r="AP1172" s="11">
        <v>0.83</v>
      </c>
      <c r="AQ1172" s="11">
        <v>0.85</v>
      </c>
      <c r="AR1172" s="11">
        <v>0.82</v>
      </c>
      <c r="AS1172" s="11">
        <v>0.7</v>
      </c>
      <c r="AT1172" s="11">
        <v>0.85</v>
      </c>
      <c r="AU1172" s="11">
        <v>0.74</v>
      </c>
      <c r="AV1172" s="11">
        <v>0.87</v>
      </c>
      <c r="AW1172" s="11">
        <v>0.84</v>
      </c>
      <c r="AX1172" s="11">
        <v>0.84</v>
      </c>
      <c r="AY1172" s="11">
        <v>0.82</v>
      </c>
    </row>
    <row r="1173" spans="1:51">
      <c r="A1173" s="3"/>
      <c r="B1173" t="s">
        <v>314</v>
      </c>
      <c r="C1173" s="4">
        <v>405</v>
      </c>
      <c r="D1173" s="4">
        <v>240</v>
      </c>
      <c r="E1173" s="4">
        <v>102</v>
      </c>
      <c r="F1173" s="4">
        <v>42</v>
      </c>
      <c r="G1173" s="4">
        <v>21</v>
      </c>
      <c r="H1173" s="4">
        <v>188</v>
      </c>
      <c r="I1173" s="4">
        <v>192</v>
      </c>
      <c r="J1173" s="4">
        <v>136</v>
      </c>
      <c r="K1173" s="4">
        <v>239</v>
      </c>
      <c r="L1173" s="4">
        <v>48</v>
      </c>
      <c r="M1173" s="4">
        <v>10</v>
      </c>
      <c r="N1173" s="4">
        <v>29</v>
      </c>
      <c r="O1173" s="4">
        <v>103</v>
      </c>
      <c r="P1173" s="4">
        <v>277</v>
      </c>
      <c r="Q1173" s="4">
        <v>142</v>
      </c>
      <c r="R1173" s="4">
        <v>245</v>
      </c>
      <c r="S1173" s="4">
        <v>173</v>
      </c>
      <c r="T1173" s="4">
        <v>196</v>
      </c>
      <c r="U1173" s="4">
        <v>57</v>
      </c>
      <c r="V1173" s="4">
        <v>62</v>
      </c>
      <c r="W1173" s="4">
        <v>155</v>
      </c>
      <c r="X1173" s="4">
        <v>129</v>
      </c>
      <c r="Y1173" s="4">
        <v>85</v>
      </c>
      <c r="Z1173" s="4">
        <v>69</v>
      </c>
      <c r="AA1173" s="4">
        <v>60</v>
      </c>
      <c r="AB1173" s="4">
        <v>98</v>
      </c>
      <c r="AC1173" s="4">
        <v>312</v>
      </c>
      <c r="AD1173" s="4">
        <v>13</v>
      </c>
      <c r="AE1173" s="4">
        <v>39</v>
      </c>
      <c r="AF1173" s="4">
        <v>6</v>
      </c>
      <c r="AG1173" s="4">
        <v>134</v>
      </c>
      <c r="AH1173" s="4">
        <v>187</v>
      </c>
      <c r="AI1173" s="4">
        <v>67</v>
      </c>
      <c r="AJ1173" s="4">
        <v>122</v>
      </c>
      <c r="AK1173" s="4">
        <v>262</v>
      </c>
      <c r="AL1173" s="4">
        <v>125</v>
      </c>
      <c r="AM1173" s="4">
        <v>28</v>
      </c>
      <c r="AN1173" s="4">
        <v>2</v>
      </c>
      <c r="AO1173" s="4">
        <v>201</v>
      </c>
      <c r="AP1173" s="4">
        <v>7</v>
      </c>
      <c r="AQ1173" s="4">
        <v>176</v>
      </c>
      <c r="AR1173" s="4">
        <v>187</v>
      </c>
      <c r="AS1173" s="4">
        <v>39</v>
      </c>
      <c r="AT1173" s="4">
        <v>338</v>
      </c>
      <c r="AU1173" s="4">
        <v>180</v>
      </c>
      <c r="AV1173" s="4">
        <v>200</v>
      </c>
      <c r="AW1173" s="4">
        <v>170</v>
      </c>
      <c r="AX1173" s="4">
        <v>64</v>
      </c>
      <c r="AY1173" s="4">
        <v>118</v>
      </c>
    </row>
    <row r="1174" spans="1:51">
      <c r="A1174" s="3"/>
      <c r="C1174" s="11">
        <v>0.11</v>
      </c>
      <c r="D1174" s="11">
        <v>0.11</v>
      </c>
      <c r="E1174" s="11">
        <v>0.13</v>
      </c>
      <c r="F1174" s="11">
        <v>7.0000000000000007E-2</v>
      </c>
      <c r="G1174" s="11">
        <v>0.14000000000000001</v>
      </c>
      <c r="H1174" s="11">
        <v>0.12</v>
      </c>
      <c r="I1174" s="11">
        <v>0.11</v>
      </c>
      <c r="J1174" s="11">
        <v>0.1</v>
      </c>
      <c r="K1174" s="11">
        <v>0.12</v>
      </c>
      <c r="L1174" s="11">
        <v>0.15</v>
      </c>
      <c r="M1174" s="11">
        <v>0.11</v>
      </c>
      <c r="N1174" s="11">
        <v>0.16</v>
      </c>
      <c r="O1174" s="11">
        <v>0.13</v>
      </c>
      <c r="P1174" s="11">
        <v>0.11</v>
      </c>
      <c r="Q1174" s="11">
        <v>0.12</v>
      </c>
      <c r="R1174" s="11">
        <v>0.11</v>
      </c>
      <c r="S1174" s="11">
        <v>0.11</v>
      </c>
      <c r="T1174" s="11">
        <v>0.12</v>
      </c>
      <c r="U1174" s="11">
        <v>0.08</v>
      </c>
      <c r="V1174" s="11">
        <v>0.13</v>
      </c>
      <c r="W1174" s="11">
        <v>0.13</v>
      </c>
      <c r="X1174" s="11">
        <v>0.09</v>
      </c>
      <c r="Y1174" s="11">
        <v>0.1</v>
      </c>
      <c r="Z1174" s="11">
        <v>0.1</v>
      </c>
      <c r="AA1174" s="11">
        <v>0.15</v>
      </c>
      <c r="AB1174" s="11">
        <v>0.12</v>
      </c>
      <c r="AC1174" s="11">
        <v>0.11</v>
      </c>
      <c r="AD1174" s="11">
        <v>7.0000000000000007E-2</v>
      </c>
      <c r="AE1174" s="11">
        <v>0.11</v>
      </c>
      <c r="AF1174" s="11">
        <v>0.06</v>
      </c>
      <c r="AG1174" s="11">
        <v>0.11</v>
      </c>
      <c r="AH1174" s="11">
        <v>0.12</v>
      </c>
      <c r="AI1174" s="11">
        <v>0.08</v>
      </c>
      <c r="AJ1174" s="11">
        <v>0.1</v>
      </c>
      <c r="AK1174" s="11">
        <v>0.11</v>
      </c>
      <c r="AL1174" s="11">
        <v>0.13</v>
      </c>
      <c r="AM1174" s="11">
        <v>0.12</v>
      </c>
      <c r="AN1174" s="11">
        <v>7.0000000000000007E-2</v>
      </c>
      <c r="AO1174" s="11">
        <v>0.09</v>
      </c>
      <c r="AP1174" s="11">
        <v>0.12</v>
      </c>
      <c r="AQ1174" s="11">
        <v>0.09</v>
      </c>
      <c r="AR1174" s="11">
        <v>0.12</v>
      </c>
      <c r="AS1174" s="11">
        <v>0.17</v>
      </c>
      <c r="AT1174" s="11">
        <v>0.1</v>
      </c>
      <c r="AU1174" s="11">
        <v>0.16</v>
      </c>
      <c r="AV1174" s="11">
        <v>0.09</v>
      </c>
      <c r="AW1174" s="11">
        <v>0.1</v>
      </c>
      <c r="AX1174" s="11">
        <v>0.11</v>
      </c>
      <c r="AY1174" s="11">
        <v>0.13</v>
      </c>
    </row>
    <row r="1175" spans="1:51">
      <c r="A1175" s="3"/>
      <c r="B1175" t="s">
        <v>315</v>
      </c>
      <c r="C1175" s="4">
        <v>116</v>
      </c>
      <c r="D1175" s="4">
        <v>75</v>
      </c>
      <c r="E1175" s="4">
        <v>32</v>
      </c>
      <c r="F1175" s="4">
        <v>4</v>
      </c>
      <c r="G1175" s="4">
        <v>5</v>
      </c>
      <c r="H1175" s="4">
        <v>55</v>
      </c>
      <c r="I1175" s="4">
        <v>56</v>
      </c>
      <c r="J1175" s="4">
        <v>28</v>
      </c>
      <c r="K1175" s="4">
        <v>75</v>
      </c>
      <c r="L1175" s="4">
        <v>8</v>
      </c>
      <c r="M1175" s="4">
        <v>3</v>
      </c>
      <c r="N1175" s="4">
        <v>6</v>
      </c>
      <c r="O1175" s="4">
        <v>25</v>
      </c>
      <c r="P1175" s="4">
        <v>85</v>
      </c>
      <c r="Q1175" s="4">
        <v>42</v>
      </c>
      <c r="R1175" s="4">
        <v>72</v>
      </c>
      <c r="S1175" s="4">
        <v>44</v>
      </c>
      <c r="T1175" s="4">
        <v>65</v>
      </c>
      <c r="U1175" s="4">
        <v>11</v>
      </c>
      <c r="V1175" s="4">
        <v>21</v>
      </c>
      <c r="W1175" s="4">
        <v>41</v>
      </c>
      <c r="X1175" s="4">
        <v>43</v>
      </c>
      <c r="Y1175" s="4">
        <v>25</v>
      </c>
      <c r="Z1175" s="4">
        <v>25</v>
      </c>
      <c r="AA1175" s="4">
        <v>9</v>
      </c>
      <c r="AB1175" s="4">
        <v>29</v>
      </c>
      <c r="AC1175" s="4">
        <v>87</v>
      </c>
      <c r="AD1175" s="4">
        <v>3</v>
      </c>
      <c r="AE1175" s="4">
        <v>15</v>
      </c>
      <c r="AF1175" s="4">
        <v>3</v>
      </c>
      <c r="AG1175" s="4">
        <v>36</v>
      </c>
      <c r="AH1175" s="4">
        <v>54</v>
      </c>
      <c r="AI1175" s="4">
        <v>25</v>
      </c>
      <c r="AJ1175" s="4">
        <v>29</v>
      </c>
      <c r="AK1175" s="4">
        <v>82</v>
      </c>
      <c r="AL1175" s="4">
        <v>36</v>
      </c>
      <c r="AM1175" s="4">
        <v>1</v>
      </c>
      <c r="AN1175" s="4">
        <v>1</v>
      </c>
      <c r="AO1175" s="4">
        <v>69</v>
      </c>
      <c r="AP1175" s="4">
        <v>2</v>
      </c>
      <c r="AQ1175" s="4">
        <v>60</v>
      </c>
      <c r="AR1175" s="4">
        <v>49</v>
      </c>
      <c r="AS1175" s="4">
        <v>13</v>
      </c>
      <c r="AT1175" s="4">
        <v>95</v>
      </c>
      <c r="AU1175" s="4">
        <v>61</v>
      </c>
      <c r="AV1175" s="4">
        <v>49</v>
      </c>
      <c r="AW1175" s="4">
        <v>54</v>
      </c>
      <c r="AX1175" s="4">
        <v>19</v>
      </c>
      <c r="AY1175" s="4">
        <v>29</v>
      </c>
    </row>
    <row r="1176" spans="1:51">
      <c r="A1176" s="3"/>
      <c r="C1176" s="11">
        <v>0.03</v>
      </c>
      <c r="D1176" s="11">
        <v>0.03</v>
      </c>
      <c r="E1176" s="11">
        <v>0.04</v>
      </c>
      <c r="F1176" s="11">
        <v>0.01</v>
      </c>
      <c r="G1176" s="11">
        <v>0.03</v>
      </c>
      <c r="H1176" s="11">
        <v>0.04</v>
      </c>
      <c r="I1176" s="11">
        <v>0.03</v>
      </c>
      <c r="J1176" s="11">
        <v>0.02</v>
      </c>
      <c r="K1176" s="11">
        <v>0.04</v>
      </c>
      <c r="L1176" s="11">
        <v>0.02</v>
      </c>
      <c r="M1176" s="11">
        <v>0.03</v>
      </c>
      <c r="N1176" s="11">
        <v>0.04</v>
      </c>
      <c r="O1176" s="11">
        <v>0.03</v>
      </c>
      <c r="P1176" s="11">
        <v>0.03</v>
      </c>
      <c r="Q1176" s="11">
        <v>0.03</v>
      </c>
      <c r="R1176" s="11">
        <v>0.03</v>
      </c>
      <c r="S1176" s="11">
        <v>0.03</v>
      </c>
      <c r="T1176" s="11">
        <v>0.04</v>
      </c>
      <c r="U1176" s="11">
        <v>0.02</v>
      </c>
      <c r="V1176" s="11">
        <v>0.04</v>
      </c>
      <c r="W1176" s="11">
        <v>0.04</v>
      </c>
      <c r="X1176" s="11">
        <v>0.03</v>
      </c>
      <c r="Y1176" s="11">
        <v>0.03</v>
      </c>
      <c r="Z1176" s="11">
        <v>0.03</v>
      </c>
      <c r="AA1176" s="11">
        <v>0.02</v>
      </c>
      <c r="AB1176" s="11">
        <v>0.04</v>
      </c>
      <c r="AC1176" s="11">
        <v>0.03</v>
      </c>
      <c r="AD1176" s="11">
        <v>0.01</v>
      </c>
      <c r="AE1176" s="11">
        <v>0.04</v>
      </c>
      <c r="AF1176" s="11">
        <v>0.03</v>
      </c>
      <c r="AG1176" s="11">
        <v>0.03</v>
      </c>
      <c r="AH1176" s="11">
        <v>0.03</v>
      </c>
      <c r="AI1176" s="11">
        <v>0.03</v>
      </c>
      <c r="AJ1176" s="11">
        <v>0.02</v>
      </c>
      <c r="AK1176" s="11">
        <v>0.03</v>
      </c>
      <c r="AL1176" s="11">
        <v>0.04</v>
      </c>
      <c r="AM1176" s="11">
        <v>0</v>
      </c>
      <c r="AN1176" s="11">
        <v>0.03</v>
      </c>
      <c r="AO1176" s="11">
        <v>0.03</v>
      </c>
      <c r="AP1176" s="11">
        <v>0.03</v>
      </c>
      <c r="AQ1176" s="11">
        <v>0.03</v>
      </c>
      <c r="AR1176" s="11">
        <v>0.03</v>
      </c>
      <c r="AS1176" s="11">
        <v>0.06</v>
      </c>
      <c r="AT1176" s="11">
        <v>0.03</v>
      </c>
      <c r="AU1176" s="11">
        <v>0.05</v>
      </c>
      <c r="AV1176" s="11">
        <v>0.02</v>
      </c>
      <c r="AW1176" s="11">
        <v>0.03</v>
      </c>
      <c r="AX1176" s="11">
        <v>0.03</v>
      </c>
      <c r="AY1176" s="11">
        <v>0.03</v>
      </c>
    </row>
    <row r="1177" spans="1:51">
      <c r="A1177" s="3"/>
      <c r="B1177" t="s">
        <v>316</v>
      </c>
      <c r="C1177" s="4">
        <v>40</v>
      </c>
      <c r="D1177" s="4">
        <v>21</v>
      </c>
      <c r="E1177" s="4">
        <v>12</v>
      </c>
      <c r="F1177" s="4">
        <v>4</v>
      </c>
      <c r="G1177" s="4">
        <v>3</v>
      </c>
      <c r="H1177" s="4">
        <v>15</v>
      </c>
      <c r="I1177" s="4">
        <v>20</v>
      </c>
      <c r="J1177" s="4">
        <v>14</v>
      </c>
      <c r="K1177" s="4">
        <v>24</v>
      </c>
      <c r="L1177" s="4">
        <v>6</v>
      </c>
      <c r="M1177" s="4">
        <v>1</v>
      </c>
      <c r="N1177" s="4">
        <v>2</v>
      </c>
      <c r="O1177" s="4">
        <v>14</v>
      </c>
      <c r="P1177" s="4">
        <v>21</v>
      </c>
      <c r="Q1177" s="4">
        <v>12</v>
      </c>
      <c r="R1177" s="4">
        <v>24</v>
      </c>
      <c r="S1177" s="4">
        <v>15</v>
      </c>
      <c r="T1177" s="4">
        <v>18</v>
      </c>
      <c r="U1177" s="4">
        <v>11</v>
      </c>
      <c r="V1177" s="4">
        <v>6</v>
      </c>
      <c r="W1177" s="4">
        <v>12</v>
      </c>
      <c r="X1177" s="4">
        <v>11</v>
      </c>
      <c r="Y1177" s="4">
        <v>8</v>
      </c>
      <c r="Z1177" s="4">
        <v>9</v>
      </c>
      <c r="AA1177" s="4">
        <v>5</v>
      </c>
      <c r="AB1177" s="4">
        <v>6</v>
      </c>
      <c r="AC1177" s="4">
        <v>28</v>
      </c>
      <c r="AD1177" s="4">
        <v>2</v>
      </c>
      <c r="AE1177" s="4">
        <v>4</v>
      </c>
      <c r="AF1177" s="4" t="s">
        <v>14</v>
      </c>
      <c r="AG1177" s="4">
        <v>15</v>
      </c>
      <c r="AH1177" s="4">
        <v>15</v>
      </c>
      <c r="AI1177" s="4">
        <v>8</v>
      </c>
      <c r="AJ1177" s="4">
        <v>7</v>
      </c>
      <c r="AK1177" s="4">
        <v>29</v>
      </c>
      <c r="AL1177" s="4">
        <v>12</v>
      </c>
      <c r="AM1177" s="4">
        <v>2</v>
      </c>
      <c r="AN1177" s="4" t="s">
        <v>14</v>
      </c>
      <c r="AO1177" s="4">
        <v>21</v>
      </c>
      <c r="AP1177" s="4" t="s">
        <v>14</v>
      </c>
      <c r="AQ1177" s="4">
        <v>16</v>
      </c>
      <c r="AR1177" s="4">
        <v>19</v>
      </c>
      <c r="AS1177" s="4">
        <v>7</v>
      </c>
      <c r="AT1177" s="4">
        <v>30</v>
      </c>
      <c r="AU1177" s="4">
        <v>22</v>
      </c>
      <c r="AV1177" s="4">
        <v>13</v>
      </c>
      <c r="AW1177" s="4">
        <v>22</v>
      </c>
      <c r="AX1177" s="4">
        <v>1</v>
      </c>
      <c r="AY1177" s="4">
        <v>12</v>
      </c>
    </row>
    <row r="1178" spans="1:51">
      <c r="A1178" s="3"/>
      <c r="C1178" s="11">
        <v>0.01</v>
      </c>
      <c r="D1178" s="11">
        <v>0.01</v>
      </c>
      <c r="E1178" s="11">
        <v>0.01</v>
      </c>
      <c r="F1178" s="11">
        <v>0.01</v>
      </c>
      <c r="G1178" s="11">
        <v>0.02</v>
      </c>
      <c r="H1178" s="11">
        <v>0.01</v>
      </c>
      <c r="I1178" s="11">
        <v>0.01</v>
      </c>
      <c r="J1178" s="11">
        <v>0.01</v>
      </c>
      <c r="K1178" s="11">
        <v>0.01</v>
      </c>
      <c r="L1178" s="11">
        <v>0.02</v>
      </c>
      <c r="M1178" s="11">
        <v>0.01</v>
      </c>
      <c r="N1178" s="11">
        <v>0.01</v>
      </c>
      <c r="O1178" s="11">
        <v>0.02</v>
      </c>
      <c r="P1178" s="11">
        <v>0.01</v>
      </c>
      <c r="Q1178" s="11">
        <v>0.01</v>
      </c>
      <c r="R1178" s="11">
        <v>0.01</v>
      </c>
      <c r="S1178" s="11">
        <v>0.01</v>
      </c>
      <c r="T1178" s="11">
        <v>0.01</v>
      </c>
      <c r="U1178" s="11">
        <v>0.02</v>
      </c>
      <c r="V1178" s="11">
        <v>0.01</v>
      </c>
      <c r="W1178" s="11">
        <v>0.01</v>
      </c>
      <c r="X1178" s="11">
        <v>0.01</v>
      </c>
      <c r="Y1178" s="11">
        <v>0.01</v>
      </c>
      <c r="Z1178" s="11">
        <v>0.01</v>
      </c>
      <c r="AA1178" s="11">
        <v>0.01</v>
      </c>
      <c r="AB1178" s="11">
        <v>0.01</v>
      </c>
      <c r="AC1178" s="11">
        <v>0.01</v>
      </c>
      <c r="AD1178" s="11">
        <v>0.01</v>
      </c>
      <c r="AE1178" s="11">
        <v>0.01</v>
      </c>
      <c r="AF1178" s="4" t="s">
        <v>14</v>
      </c>
      <c r="AG1178" s="11">
        <v>0.01</v>
      </c>
      <c r="AH1178" s="11">
        <v>0.01</v>
      </c>
      <c r="AI1178" s="11">
        <v>0.01</v>
      </c>
      <c r="AJ1178" s="11">
        <v>0.01</v>
      </c>
      <c r="AK1178" s="11">
        <v>0.01</v>
      </c>
      <c r="AL1178" s="11">
        <v>0.01</v>
      </c>
      <c r="AM1178" s="11">
        <v>0.01</v>
      </c>
      <c r="AN1178" s="4" t="s">
        <v>14</v>
      </c>
      <c r="AO1178" s="11">
        <v>0.01</v>
      </c>
      <c r="AP1178" s="4" t="s">
        <v>14</v>
      </c>
      <c r="AQ1178" s="11">
        <v>0.01</v>
      </c>
      <c r="AR1178" s="11">
        <v>0.01</v>
      </c>
      <c r="AS1178" s="11">
        <v>0.03</v>
      </c>
      <c r="AT1178" s="11">
        <v>0.01</v>
      </c>
      <c r="AU1178" s="11">
        <v>0.02</v>
      </c>
      <c r="AV1178" s="11">
        <v>0.01</v>
      </c>
      <c r="AW1178" s="11">
        <v>0.01</v>
      </c>
      <c r="AX1178" s="11">
        <v>0</v>
      </c>
      <c r="AY1178" s="11">
        <v>0.01</v>
      </c>
    </row>
    <row r="1179" spans="1:51">
      <c r="A1179" s="3"/>
      <c r="B1179" t="s">
        <v>317</v>
      </c>
      <c r="C1179" s="4">
        <v>65</v>
      </c>
      <c r="D1179" s="4">
        <v>28</v>
      </c>
      <c r="E1179" s="4">
        <v>16</v>
      </c>
      <c r="F1179" s="4">
        <v>14</v>
      </c>
      <c r="G1179" s="4">
        <v>6</v>
      </c>
      <c r="H1179" s="4">
        <v>38</v>
      </c>
      <c r="I1179" s="4">
        <v>18</v>
      </c>
      <c r="J1179" s="4">
        <v>20</v>
      </c>
      <c r="K1179" s="4">
        <v>39</v>
      </c>
      <c r="L1179" s="4">
        <v>5</v>
      </c>
      <c r="M1179" s="4" t="s">
        <v>14</v>
      </c>
      <c r="N1179" s="4">
        <v>5</v>
      </c>
      <c r="O1179" s="4">
        <v>13</v>
      </c>
      <c r="P1179" s="4">
        <v>43</v>
      </c>
      <c r="Q1179" s="4">
        <v>20</v>
      </c>
      <c r="R1179" s="4">
        <v>43</v>
      </c>
      <c r="S1179" s="4">
        <v>31</v>
      </c>
      <c r="T1179" s="4">
        <v>25</v>
      </c>
      <c r="U1179" s="4">
        <v>15</v>
      </c>
      <c r="V1179" s="4">
        <v>11</v>
      </c>
      <c r="W1179" s="4">
        <v>23</v>
      </c>
      <c r="X1179" s="4">
        <v>15</v>
      </c>
      <c r="Y1179" s="4">
        <v>7</v>
      </c>
      <c r="Z1179" s="4">
        <v>12</v>
      </c>
      <c r="AA1179" s="4">
        <v>13</v>
      </c>
      <c r="AB1179" s="4">
        <v>9</v>
      </c>
      <c r="AC1179" s="4">
        <v>42</v>
      </c>
      <c r="AD1179" s="4">
        <v>6</v>
      </c>
      <c r="AE1179" s="4">
        <v>7</v>
      </c>
      <c r="AF1179" s="4">
        <v>1</v>
      </c>
      <c r="AG1179" s="4">
        <v>22</v>
      </c>
      <c r="AH1179" s="4">
        <v>28</v>
      </c>
      <c r="AI1179" s="4">
        <v>10</v>
      </c>
      <c r="AJ1179" s="4">
        <v>22</v>
      </c>
      <c r="AK1179" s="4">
        <v>38</v>
      </c>
      <c r="AL1179" s="4">
        <v>18</v>
      </c>
      <c r="AM1179" s="4">
        <v>8</v>
      </c>
      <c r="AN1179" s="4">
        <v>1</v>
      </c>
      <c r="AO1179" s="4">
        <v>31</v>
      </c>
      <c r="AP1179" s="4">
        <v>1</v>
      </c>
      <c r="AQ1179" s="4">
        <v>26</v>
      </c>
      <c r="AR1179" s="4">
        <v>32</v>
      </c>
      <c r="AS1179" s="4">
        <v>11</v>
      </c>
      <c r="AT1179" s="4">
        <v>46</v>
      </c>
      <c r="AU1179" s="4">
        <v>37</v>
      </c>
      <c r="AV1179" s="4">
        <v>20</v>
      </c>
      <c r="AW1179" s="4">
        <v>35</v>
      </c>
      <c r="AX1179" s="4">
        <v>6</v>
      </c>
      <c r="AY1179" s="4">
        <v>9</v>
      </c>
    </row>
    <row r="1180" spans="1:51">
      <c r="A1180" s="3"/>
      <c r="C1180" s="11">
        <v>0.02</v>
      </c>
      <c r="D1180" s="11">
        <v>0.01</v>
      </c>
      <c r="E1180" s="11">
        <v>0.02</v>
      </c>
      <c r="F1180" s="11">
        <v>0.02</v>
      </c>
      <c r="G1180" s="11">
        <v>0.04</v>
      </c>
      <c r="H1180" s="11">
        <v>0.02</v>
      </c>
      <c r="I1180" s="11">
        <v>0.01</v>
      </c>
      <c r="J1180" s="11">
        <v>0.02</v>
      </c>
      <c r="K1180" s="11">
        <v>0.02</v>
      </c>
      <c r="L1180" s="11">
        <v>0.02</v>
      </c>
      <c r="M1180" s="4" t="s">
        <v>14</v>
      </c>
      <c r="N1180" s="11">
        <v>0.03</v>
      </c>
      <c r="O1180" s="11">
        <v>0.02</v>
      </c>
      <c r="P1180" s="11">
        <v>0.02</v>
      </c>
      <c r="Q1180" s="11">
        <v>0.02</v>
      </c>
      <c r="R1180" s="11">
        <v>0.02</v>
      </c>
      <c r="S1180" s="11">
        <v>0.02</v>
      </c>
      <c r="T1180" s="11">
        <v>0.02</v>
      </c>
      <c r="U1180" s="11">
        <v>0.02</v>
      </c>
      <c r="V1180" s="11">
        <v>0.02</v>
      </c>
      <c r="W1180" s="11">
        <v>0.02</v>
      </c>
      <c r="X1180" s="11">
        <v>0.01</v>
      </c>
      <c r="Y1180" s="11">
        <v>0.01</v>
      </c>
      <c r="Z1180" s="11">
        <v>0.02</v>
      </c>
      <c r="AA1180" s="11">
        <v>0.03</v>
      </c>
      <c r="AB1180" s="11">
        <v>0.01</v>
      </c>
      <c r="AC1180" s="11">
        <v>0.02</v>
      </c>
      <c r="AD1180" s="11">
        <v>0.03</v>
      </c>
      <c r="AE1180" s="11">
        <v>0.02</v>
      </c>
      <c r="AF1180" s="11">
        <v>0.01</v>
      </c>
      <c r="AG1180" s="11">
        <v>0.02</v>
      </c>
      <c r="AH1180" s="11">
        <v>0.02</v>
      </c>
      <c r="AI1180" s="11">
        <v>0.01</v>
      </c>
      <c r="AJ1180" s="11">
        <v>0.02</v>
      </c>
      <c r="AK1180" s="11">
        <v>0.02</v>
      </c>
      <c r="AL1180" s="11">
        <v>0.02</v>
      </c>
      <c r="AM1180" s="11">
        <v>0.03</v>
      </c>
      <c r="AN1180" s="11">
        <v>0.04</v>
      </c>
      <c r="AO1180" s="11">
        <v>0.01</v>
      </c>
      <c r="AP1180" s="11">
        <v>0.02</v>
      </c>
      <c r="AQ1180" s="11">
        <v>0.01</v>
      </c>
      <c r="AR1180" s="11">
        <v>0.02</v>
      </c>
      <c r="AS1180" s="11">
        <v>0.05</v>
      </c>
      <c r="AT1180" s="11">
        <v>0.01</v>
      </c>
      <c r="AU1180" s="11">
        <v>0.03</v>
      </c>
      <c r="AV1180" s="11">
        <v>0.01</v>
      </c>
      <c r="AW1180" s="11">
        <v>0.02</v>
      </c>
      <c r="AX1180" s="11">
        <v>0.01</v>
      </c>
      <c r="AY1180" s="11">
        <v>0.01</v>
      </c>
    </row>
    <row r="1181" spans="1:51">
      <c r="A1181" s="3"/>
      <c r="B1181" t="s">
        <v>318</v>
      </c>
      <c r="C1181" s="4">
        <v>625</v>
      </c>
      <c r="D1181" s="4">
        <v>365</v>
      </c>
      <c r="E1181" s="4">
        <v>161</v>
      </c>
      <c r="F1181" s="4">
        <v>65</v>
      </c>
      <c r="G1181" s="4">
        <v>34</v>
      </c>
      <c r="H1181" s="4">
        <v>296</v>
      </c>
      <c r="I1181" s="4">
        <v>286</v>
      </c>
      <c r="J1181" s="4">
        <v>198</v>
      </c>
      <c r="K1181" s="4">
        <v>377</v>
      </c>
      <c r="L1181" s="4">
        <v>67</v>
      </c>
      <c r="M1181" s="4">
        <v>14</v>
      </c>
      <c r="N1181" s="4">
        <v>43</v>
      </c>
      <c r="O1181" s="4">
        <v>155</v>
      </c>
      <c r="P1181" s="4">
        <v>426</v>
      </c>
      <c r="Q1181" s="4">
        <v>215</v>
      </c>
      <c r="R1181" s="4">
        <v>384</v>
      </c>
      <c r="S1181" s="4">
        <v>263</v>
      </c>
      <c r="T1181" s="4">
        <v>304</v>
      </c>
      <c r="U1181" s="4">
        <v>94</v>
      </c>
      <c r="V1181" s="4">
        <v>100</v>
      </c>
      <c r="W1181" s="4">
        <v>232</v>
      </c>
      <c r="X1181" s="4">
        <v>197</v>
      </c>
      <c r="Y1181" s="4">
        <v>125</v>
      </c>
      <c r="Z1181" s="4">
        <v>115</v>
      </c>
      <c r="AA1181" s="4">
        <v>86</v>
      </c>
      <c r="AB1181" s="4">
        <v>143</v>
      </c>
      <c r="AC1181" s="4">
        <v>469</v>
      </c>
      <c r="AD1181" s="4">
        <v>23</v>
      </c>
      <c r="AE1181" s="4">
        <v>66</v>
      </c>
      <c r="AF1181" s="4">
        <v>10</v>
      </c>
      <c r="AG1181" s="4">
        <v>206</v>
      </c>
      <c r="AH1181" s="4">
        <v>284</v>
      </c>
      <c r="AI1181" s="4">
        <v>110</v>
      </c>
      <c r="AJ1181" s="4">
        <v>180</v>
      </c>
      <c r="AK1181" s="4">
        <v>411</v>
      </c>
      <c r="AL1181" s="4">
        <v>192</v>
      </c>
      <c r="AM1181" s="4">
        <v>39</v>
      </c>
      <c r="AN1181" s="4">
        <v>4</v>
      </c>
      <c r="AO1181" s="4">
        <v>322</v>
      </c>
      <c r="AP1181" s="4">
        <v>9</v>
      </c>
      <c r="AQ1181" s="4">
        <v>278</v>
      </c>
      <c r="AR1181" s="4">
        <v>287</v>
      </c>
      <c r="AS1181" s="4">
        <v>69</v>
      </c>
      <c r="AT1181" s="4">
        <v>508</v>
      </c>
      <c r="AU1181" s="4">
        <v>300</v>
      </c>
      <c r="AV1181" s="4">
        <v>282</v>
      </c>
      <c r="AW1181" s="4">
        <v>280</v>
      </c>
      <c r="AX1181" s="4">
        <v>90</v>
      </c>
      <c r="AY1181" s="4">
        <v>168</v>
      </c>
    </row>
    <row r="1182" spans="1:51">
      <c r="A1182" s="3"/>
      <c r="C1182" s="11">
        <v>0.17</v>
      </c>
      <c r="D1182" s="11">
        <v>0.16</v>
      </c>
      <c r="E1182" s="11">
        <v>0.2</v>
      </c>
      <c r="F1182" s="11">
        <v>0.11</v>
      </c>
      <c r="G1182" s="11">
        <v>0.23</v>
      </c>
      <c r="H1182" s="11">
        <v>0.19</v>
      </c>
      <c r="I1182" s="11">
        <v>0.16</v>
      </c>
      <c r="J1182" s="11">
        <v>0.15</v>
      </c>
      <c r="K1182" s="11">
        <v>0.2</v>
      </c>
      <c r="L1182" s="11">
        <v>0.21</v>
      </c>
      <c r="M1182" s="11">
        <v>0.16</v>
      </c>
      <c r="N1182" s="11">
        <v>0.24</v>
      </c>
      <c r="O1182" s="11">
        <v>0.2</v>
      </c>
      <c r="P1182" s="11">
        <v>0.17</v>
      </c>
      <c r="Q1182" s="11">
        <v>0.18</v>
      </c>
      <c r="R1182" s="11">
        <v>0.17</v>
      </c>
      <c r="S1182" s="11">
        <v>0.16</v>
      </c>
      <c r="T1182" s="11">
        <v>0.19</v>
      </c>
      <c r="U1182" s="11">
        <v>0.14000000000000001</v>
      </c>
      <c r="V1182" s="11">
        <v>0.21</v>
      </c>
      <c r="W1182" s="11">
        <v>0.2</v>
      </c>
      <c r="X1182" s="11">
        <v>0.14000000000000001</v>
      </c>
      <c r="Y1182" s="11">
        <v>0.15</v>
      </c>
      <c r="Z1182" s="11">
        <v>0.16</v>
      </c>
      <c r="AA1182" s="11">
        <v>0.21</v>
      </c>
      <c r="AB1182" s="11">
        <v>0.18</v>
      </c>
      <c r="AC1182" s="11">
        <v>0.17</v>
      </c>
      <c r="AD1182" s="11">
        <v>0.12</v>
      </c>
      <c r="AE1182" s="11">
        <v>0.18</v>
      </c>
      <c r="AF1182" s="11">
        <v>0.09</v>
      </c>
      <c r="AG1182" s="11">
        <v>0.17</v>
      </c>
      <c r="AH1182" s="11">
        <v>0.18</v>
      </c>
      <c r="AI1182" s="11">
        <v>0.14000000000000001</v>
      </c>
      <c r="AJ1182" s="11">
        <v>0.15</v>
      </c>
      <c r="AK1182" s="11">
        <v>0.17</v>
      </c>
      <c r="AL1182" s="11">
        <v>0.19</v>
      </c>
      <c r="AM1182" s="11">
        <v>0.16</v>
      </c>
      <c r="AN1182" s="11">
        <v>0.14000000000000001</v>
      </c>
      <c r="AO1182" s="11">
        <v>0.15</v>
      </c>
      <c r="AP1182" s="11">
        <v>0.17</v>
      </c>
      <c r="AQ1182" s="11">
        <v>0.15</v>
      </c>
      <c r="AR1182" s="11">
        <v>0.18</v>
      </c>
      <c r="AS1182" s="11">
        <v>0.3</v>
      </c>
      <c r="AT1182" s="11">
        <v>0.15</v>
      </c>
      <c r="AU1182" s="11">
        <v>0.26</v>
      </c>
      <c r="AV1182" s="11">
        <v>0.13</v>
      </c>
      <c r="AW1182" s="11">
        <v>0.16</v>
      </c>
      <c r="AX1182" s="11">
        <v>0.16</v>
      </c>
      <c r="AY1182" s="11">
        <v>0.18</v>
      </c>
    </row>
    <row r="1183" spans="1:51">
      <c r="A1183" s="3"/>
    </row>
    <row r="1184" spans="1:51">
      <c r="A1184" s="3"/>
    </row>
    <row r="1185" spans="1:51">
      <c r="A1185" s="2" t="s">
        <v>323</v>
      </c>
    </row>
    <row r="1186" spans="1:51">
      <c r="A1186" s="3"/>
    </row>
    <row r="1187" spans="1:51" s="10" customFormat="1" ht="29.25" customHeight="1">
      <c r="A1187" s="9"/>
      <c r="C1187" s="7" t="s">
        <v>39</v>
      </c>
      <c r="D1187" s="14" t="s">
        <v>15</v>
      </c>
      <c r="E1187" s="15"/>
      <c r="F1187" s="15"/>
      <c r="G1187" s="15"/>
      <c r="H1187" s="14" t="s">
        <v>16</v>
      </c>
      <c r="I1187" s="15"/>
      <c r="J1187" s="14" t="s">
        <v>17</v>
      </c>
      <c r="K1187" s="15"/>
      <c r="L1187" s="15"/>
      <c r="M1187" s="15"/>
      <c r="N1187" s="15"/>
      <c r="O1187" s="14" t="s">
        <v>40</v>
      </c>
      <c r="P1187" s="15"/>
      <c r="Q1187" s="14" t="s">
        <v>19</v>
      </c>
      <c r="R1187" s="15"/>
      <c r="S1187" s="14" t="s">
        <v>41</v>
      </c>
      <c r="T1187" s="15"/>
      <c r="U1187" s="14" t="s">
        <v>42</v>
      </c>
      <c r="V1187" s="15"/>
      <c r="W1187" s="15"/>
      <c r="X1187" s="15"/>
      <c r="Y1187" s="14" t="s">
        <v>22</v>
      </c>
      <c r="Z1187" s="15"/>
      <c r="AA1187" s="15"/>
      <c r="AB1187" s="15"/>
      <c r="AC1187" s="15"/>
      <c r="AD1187" s="15"/>
      <c r="AE1187" s="15"/>
      <c r="AF1187" s="15"/>
      <c r="AG1187" s="14" t="s">
        <v>23</v>
      </c>
      <c r="AH1187" s="15"/>
      <c r="AI1187" s="15"/>
      <c r="AJ1187" s="14" t="s">
        <v>24</v>
      </c>
      <c r="AK1187" s="15"/>
      <c r="AL1187" s="14" t="s">
        <v>25</v>
      </c>
      <c r="AM1187" s="15"/>
      <c r="AN1187" s="15"/>
      <c r="AO1187" s="15"/>
      <c r="AP1187" s="15"/>
      <c r="AQ1187" s="15"/>
      <c r="AR1187" s="15"/>
      <c r="AS1187" s="14" t="s">
        <v>26</v>
      </c>
      <c r="AT1187" s="15"/>
      <c r="AU1187" s="14" t="s">
        <v>43</v>
      </c>
      <c r="AV1187" s="15"/>
      <c r="AW1187" s="14" t="s">
        <v>44</v>
      </c>
      <c r="AX1187" s="15"/>
      <c r="AY1187" s="15"/>
    </row>
    <row r="1188" spans="1:51" s="7" customFormat="1" ht="32.25" customHeight="1">
      <c r="A1188" s="6"/>
      <c r="D1188" s="8" t="s">
        <v>45</v>
      </c>
      <c r="E1188" s="8" t="s">
        <v>46</v>
      </c>
      <c r="F1188" s="8" t="s">
        <v>47</v>
      </c>
      <c r="G1188" s="8" t="s">
        <v>48</v>
      </c>
      <c r="H1188" s="8" t="s">
        <v>49</v>
      </c>
      <c r="I1188" s="8" t="s">
        <v>50</v>
      </c>
      <c r="J1188" s="8" t="s">
        <v>51</v>
      </c>
      <c r="K1188" s="8" t="s">
        <v>52</v>
      </c>
      <c r="L1188" s="8" t="s">
        <v>53</v>
      </c>
      <c r="M1188" s="8" t="s">
        <v>54</v>
      </c>
      <c r="N1188" s="8" t="s">
        <v>55</v>
      </c>
      <c r="O1188" s="8" t="s">
        <v>56</v>
      </c>
      <c r="P1188" s="8" t="s">
        <v>57</v>
      </c>
      <c r="Q1188" s="8" t="s">
        <v>56</v>
      </c>
      <c r="R1188" s="8" t="s">
        <v>57</v>
      </c>
      <c r="S1188" s="8" t="s">
        <v>56</v>
      </c>
      <c r="T1188" s="8" t="s">
        <v>57</v>
      </c>
      <c r="U1188" s="8" t="s">
        <v>58</v>
      </c>
      <c r="V1188" s="8" t="s">
        <v>59</v>
      </c>
      <c r="W1188" s="8" t="s">
        <v>60</v>
      </c>
      <c r="X1188" s="8" t="s">
        <v>61</v>
      </c>
      <c r="Y1188" s="8" t="s">
        <v>62</v>
      </c>
      <c r="Z1188" s="8" t="s">
        <v>63</v>
      </c>
      <c r="AA1188" s="8" t="s">
        <v>64</v>
      </c>
      <c r="AB1188" s="8" t="s">
        <v>65</v>
      </c>
      <c r="AC1188" s="8" t="s">
        <v>66</v>
      </c>
      <c r="AD1188" s="8" t="s">
        <v>67</v>
      </c>
      <c r="AE1188" s="8" t="s">
        <v>68</v>
      </c>
      <c r="AF1188" s="8" t="s">
        <v>69</v>
      </c>
      <c r="AG1188" s="8" t="s">
        <v>70</v>
      </c>
      <c r="AH1188" s="8" t="s">
        <v>71</v>
      </c>
      <c r="AI1188" s="8" t="s">
        <v>72</v>
      </c>
      <c r="AJ1188" s="8" t="s">
        <v>73</v>
      </c>
      <c r="AK1188" s="8" t="s">
        <v>74</v>
      </c>
      <c r="AL1188" s="8" t="s">
        <v>75</v>
      </c>
      <c r="AM1188" s="8" t="s">
        <v>76</v>
      </c>
      <c r="AN1188" s="8" t="s">
        <v>77</v>
      </c>
      <c r="AO1188" s="8" t="s">
        <v>78</v>
      </c>
      <c r="AP1188" s="8" t="s">
        <v>79</v>
      </c>
      <c r="AQ1188" s="8" t="s">
        <v>80</v>
      </c>
      <c r="AR1188" s="8" t="s">
        <v>81</v>
      </c>
      <c r="AS1188" s="8" t="s">
        <v>82</v>
      </c>
      <c r="AT1188" s="8" t="s">
        <v>57</v>
      </c>
      <c r="AU1188" s="8" t="s">
        <v>56</v>
      </c>
      <c r="AV1188" s="8" t="s">
        <v>57</v>
      </c>
      <c r="AW1188" s="8" t="s">
        <v>83</v>
      </c>
      <c r="AX1188" s="8" t="s">
        <v>84</v>
      </c>
      <c r="AY1188" s="8" t="s">
        <v>85</v>
      </c>
    </row>
    <row r="1189" spans="1:51">
      <c r="A1189" s="3" t="s">
        <v>86</v>
      </c>
      <c r="C1189" s="4">
        <v>454</v>
      </c>
      <c r="D1189" s="4">
        <v>28</v>
      </c>
      <c r="E1189" s="4">
        <v>8</v>
      </c>
      <c r="F1189" s="4">
        <v>383</v>
      </c>
      <c r="G1189" s="4">
        <v>35</v>
      </c>
      <c r="H1189" s="4">
        <v>49</v>
      </c>
      <c r="I1189" s="4">
        <v>56</v>
      </c>
      <c r="J1189" s="4">
        <v>21</v>
      </c>
      <c r="K1189" s="4">
        <v>84</v>
      </c>
      <c r="L1189" s="4">
        <v>4</v>
      </c>
      <c r="M1189" s="4">
        <v>2</v>
      </c>
      <c r="N1189" s="4">
        <v>12</v>
      </c>
      <c r="O1189" s="4">
        <v>8</v>
      </c>
      <c r="P1189" s="4">
        <v>97</v>
      </c>
      <c r="Q1189" s="4">
        <v>11</v>
      </c>
      <c r="R1189" s="4">
        <v>94</v>
      </c>
      <c r="S1189" s="4">
        <v>28</v>
      </c>
      <c r="T1189" s="4">
        <v>70</v>
      </c>
      <c r="U1189" s="4">
        <v>317</v>
      </c>
      <c r="V1189" s="4">
        <v>113</v>
      </c>
      <c r="W1189" s="4">
        <v>15</v>
      </c>
      <c r="X1189" s="4">
        <v>5</v>
      </c>
      <c r="Y1189" s="4">
        <v>120</v>
      </c>
      <c r="Z1189" s="4">
        <v>91</v>
      </c>
      <c r="AA1189" s="4">
        <v>68</v>
      </c>
      <c r="AB1189" s="4">
        <v>43</v>
      </c>
      <c r="AC1189" s="4">
        <v>322</v>
      </c>
      <c r="AD1189" s="4">
        <v>17</v>
      </c>
      <c r="AE1189" s="4">
        <v>41</v>
      </c>
      <c r="AF1189" s="4">
        <v>14</v>
      </c>
      <c r="AG1189" s="4">
        <v>386</v>
      </c>
      <c r="AH1189" s="4">
        <v>62</v>
      </c>
      <c r="AI1189" s="4">
        <v>1</v>
      </c>
      <c r="AJ1189" s="4">
        <v>132</v>
      </c>
      <c r="AK1189" s="4">
        <v>310</v>
      </c>
      <c r="AL1189" s="4">
        <v>201</v>
      </c>
      <c r="AM1189" s="4">
        <v>71</v>
      </c>
      <c r="AN1189" s="4">
        <v>8</v>
      </c>
      <c r="AO1189" s="4">
        <v>130</v>
      </c>
      <c r="AP1189" s="4">
        <v>20</v>
      </c>
      <c r="AQ1189" s="4">
        <v>100</v>
      </c>
      <c r="AR1189" s="4">
        <v>330</v>
      </c>
      <c r="AS1189" s="4">
        <v>31</v>
      </c>
      <c r="AT1189" s="4">
        <v>398</v>
      </c>
      <c r="AU1189" s="4">
        <v>20</v>
      </c>
      <c r="AV1189" s="4">
        <v>85</v>
      </c>
      <c r="AW1189" s="4">
        <v>150</v>
      </c>
      <c r="AX1189" s="4">
        <v>75</v>
      </c>
      <c r="AY1189" s="4">
        <v>112</v>
      </c>
    </row>
    <row r="1190" spans="1:51">
      <c r="A1190" s="3"/>
    </row>
    <row r="1191" spans="1:51">
      <c r="A1191" s="3" t="s">
        <v>324</v>
      </c>
      <c r="B1191" t="s">
        <v>191</v>
      </c>
      <c r="C1191" s="4">
        <v>419</v>
      </c>
      <c r="D1191" s="4">
        <v>27</v>
      </c>
      <c r="E1191" s="4">
        <v>5</v>
      </c>
      <c r="F1191" s="4">
        <v>352</v>
      </c>
      <c r="G1191" s="4">
        <v>34</v>
      </c>
      <c r="H1191" s="4">
        <v>48</v>
      </c>
      <c r="I1191" s="4">
        <v>48</v>
      </c>
      <c r="J1191" s="4">
        <v>19</v>
      </c>
      <c r="K1191" s="4">
        <v>76</v>
      </c>
      <c r="L1191" s="4">
        <v>4</v>
      </c>
      <c r="M1191" s="4">
        <v>2</v>
      </c>
      <c r="N1191" s="4">
        <v>11</v>
      </c>
      <c r="O1191" s="4">
        <v>7</v>
      </c>
      <c r="P1191" s="4">
        <v>89</v>
      </c>
      <c r="Q1191" s="4">
        <v>11</v>
      </c>
      <c r="R1191" s="4">
        <v>85</v>
      </c>
      <c r="S1191" s="4">
        <v>27</v>
      </c>
      <c r="T1191" s="4">
        <v>62</v>
      </c>
      <c r="U1191" s="4">
        <v>302</v>
      </c>
      <c r="V1191" s="4">
        <v>98</v>
      </c>
      <c r="W1191" s="4">
        <v>13</v>
      </c>
      <c r="X1191" s="4">
        <v>4</v>
      </c>
      <c r="Y1191" s="4">
        <v>113</v>
      </c>
      <c r="Z1191" s="4">
        <v>83</v>
      </c>
      <c r="AA1191" s="4">
        <v>60</v>
      </c>
      <c r="AB1191" s="4">
        <v>43</v>
      </c>
      <c r="AC1191" s="4">
        <v>299</v>
      </c>
      <c r="AD1191" s="4">
        <v>15</v>
      </c>
      <c r="AE1191" s="4">
        <v>36</v>
      </c>
      <c r="AF1191" s="4">
        <v>14</v>
      </c>
      <c r="AG1191" s="4">
        <v>358</v>
      </c>
      <c r="AH1191" s="4">
        <v>55</v>
      </c>
      <c r="AI1191" s="4">
        <v>1</v>
      </c>
      <c r="AJ1191" s="4">
        <v>120</v>
      </c>
      <c r="AK1191" s="4">
        <v>287</v>
      </c>
      <c r="AL1191" s="4">
        <v>182</v>
      </c>
      <c r="AM1191" s="4">
        <v>67</v>
      </c>
      <c r="AN1191" s="4">
        <v>8</v>
      </c>
      <c r="AO1191" s="4">
        <v>125</v>
      </c>
      <c r="AP1191" s="4">
        <v>15</v>
      </c>
      <c r="AQ1191" s="4">
        <v>95</v>
      </c>
      <c r="AR1191" s="4">
        <v>302</v>
      </c>
      <c r="AS1191" s="4">
        <v>26</v>
      </c>
      <c r="AT1191" s="4">
        <v>371</v>
      </c>
      <c r="AU1191" s="4">
        <v>13</v>
      </c>
      <c r="AV1191" s="4">
        <v>83</v>
      </c>
      <c r="AW1191" s="4">
        <v>138</v>
      </c>
      <c r="AX1191" s="4">
        <v>68</v>
      </c>
      <c r="AY1191" s="4">
        <v>108</v>
      </c>
    </row>
    <row r="1192" spans="1:51">
      <c r="A1192" s="3"/>
      <c r="C1192" s="11">
        <v>0.92</v>
      </c>
      <c r="D1192" s="11">
        <v>0.97</v>
      </c>
      <c r="E1192" s="11">
        <v>0.7</v>
      </c>
      <c r="F1192" s="11">
        <v>0.92</v>
      </c>
      <c r="G1192" s="11">
        <v>0.97</v>
      </c>
      <c r="H1192" s="11">
        <v>0.98</v>
      </c>
      <c r="I1192" s="11">
        <v>0.86</v>
      </c>
      <c r="J1192" s="11">
        <v>0.91</v>
      </c>
      <c r="K1192" s="11">
        <v>0.91</v>
      </c>
      <c r="L1192" s="11">
        <v>1</v>
      </c>
      <c r="M1192" s="11">
        <v>1</v>
      </c>
      <c r="N1192" s="11">
        <v>0.92</v>
      </c>
      <c r="O1192" s="11">
        <v>0.88</v>
      </c>
      <c r="P1192" s="11">
        <v>0.92</v>
      </c>
      <c r="Q1192" s="11">
        <v>1</v>
      </c>
      <c r="R1192" s="11">
        <v>0.91</v>
      </c>
      <c r="S1192" s="11">
        <v>0.96</v>
      </c>
      <c r="T1192" s="11">
        <v>0.89</v>
      </c>
      <c r="U1192" s="11">
        <v>0.95</v>
      </c>
      <c r="V1192" s="11">
        <v>0.87</v>
      </c>
      <c r="W1192" s="11">
        <v>0.86</v>
      </c>
      <c r="X1192" s="11">
        <v>0.8</v>
      </c>
      <c r="Y1192" s="11">
        <v>0.94</v>
      </c>
      <c r="Z1192" s="11">
        <v>0.92</v>
      </c>
      <c r="AA1192" s="11">
        <v>0.88</v>
      </c>
      <c r="AB1192" s="11">
        <v>1</v>
      </c>
      <c r="AC1192" s="11">
        <v>0.93</v>
      </c>
      <c r="AD1192" s="11">
        <v>0.88</v>
      </c>
      <c r="AE1192" s="11">
        <v>0.87</v>
      </c>
      <c r="AF1192" s="11">
        <v>1</v>
      </c>
      <c r="AG1192" s="11">
        <v>0.93</v>
      </c>
      <c r="AH1192" s="11">
        <v>0.89</v>
      </c>
      <c r="AI1192" s="11">
        <v>1</v>
      </c>
      <c r="AJ1192" s="11">
        <v>0.91</v>
      </c>
      <c r="AK1192" s="11">
        <v>0.93</v>
      </c>
      <c r="AL1192" s="11">
        <v>0.9</v>
      </c>
      <c r="AM1192" s="11">
        <v>0.94</v>
      </c>
      <c r="AN1192" s="11">
        <v>1</v>
      </c>
      <c r="AO1192" s="11">
        <v>0.96</v>
      </c>
      <c r="AP1192" s="11">
        <v>0.79</v>
      </c>
      <c r="AQ1192" s="11">
        <v>0.95</v>
      </c>
      <c r="AR1192" s="11">
        <v>0.92</v>
      </c>
      <c r="AS1192" s="11">
        <v>0.87</v>
      </c>
      <c r="AT1192" s="11">
        <v>0.93</v>
      </c>
      <c r="AU1192" s="11">
        <v>0.66</v>
      </c>
      <c r="AV1192" s="11">
        <v>0.98</v>
      </c>
      <c r="AW1192" s="11">
        <v>0.92</v>
      </c>
      <c r="AX1192" s="11">
        <v>0.91</v>
      </c>
      <c r="AY1192" s="11">
        <v>0.96</v>
      </c>
    </row>
    <row r="1193" spans="1:51">
      <c r="A1193" s="3"/>
      <c r="B1193" t="s">
        <v>314</v>
      </c>
      <c r="C1193" s="4">
        <v>22</v>
      </c>
      <c r="D1193" s="4" t="s">
        <v>14</v>
      </c>
      <c r="E1193" s="4">
        <v>2</v>
      </c>
      <c r="F1193" s="4">
        <v>19</v>
      </c>
      <c r="G1193" s="4">
        <v>1</v>
      </c>
      <c r="H1193" s="4">
        <v>1</v>
      </c>
      <c r="I1193" s="4">
        <v>5</v>
      </c>
      <c r="J1193" s="4">
        <v>1</v>
      </c>
      <c r="K1193" s="4">
        <v>5</v>
      </c>
      <c r="L1193" s="4" t="s">
        <v>14</v>
      </c>
      <c r="M1193" s="4" t="s">
        <v>14</v>
      </c>
      <c r="N1193" s="4" t="s">
        <v>14</v>
      </c>
      <c r="O1193" s="4" t="s">
        <v>14</v>
      </c>
      <c r="P1193" s="4">
        <v>6</v>
      </c>
      <c r="Q1193" s="4" t="s">
        <v>14</v>
      </c>
      <c r="R1193" s="4">
        <v>6</v>
      </c>
      <c r="S1193" s="4">
        <v>1</v>
      </c>
      <c r="T1193" s="4">
        <v>5</v>
      </c>
      <c r="U1193" s="4">
        <v>11</v>
      </c>
      <c r="V1193" s="4">
        <v>9</v>
      </c>
      <c r="W1193" s="4" t="s">
        <v>14</v>
      </c>
      <c r="X1193" s="4" t="s">
        <v>14</v>
      </c>
      <c r="Y1193" s="4">
        <v>7</v>
      </c>
      <c r="Z1193" s="4">
        <v>6</v>
      </c>
      <c r="AA1193" s="4">
        <v>2</v>
      </c>
      <c r="AB1193" s="4" t="s">
        <v>14</v>
      </c>
      <c r="AC1193" s="4">
        <v>15</v>
      </c>
      <c r="AD1193" s="4" t="s">
        <v>14</v>
      </c>
      <c r="AE1193" s="4">
        <v>3</v>
      </c>
      <c r="AF1193" s="4" t="s">
        <v>14</v>
      </c>
      <c r="AG1193" s="4">
        <v>19</v>
      </c>
      <c r="AH1193" s="4">
        <v>3</v>
      </c>
      <c r="AI1193" s="4" t="s">
        <v>14</v>
      </c>
      <c r="AJ1193" s="4">
        <v>7</v>
      </c>
      <c r="AK1193" s="4">
        <v>14</v>
      </c>
      <c r="AL1193" s="4">
        <v>13</v>
      </c>
      <c r="AM1193" s="4" t="s">
        <v>14</v>
      </c>
      <c r="AN1193" s="4" t="s">
        <v>14</v>
      </c>
      <c r="AO1193" s="4">
        <v>5</v>
      </c>
      <c r="AP1193" s="4">
        <v>2</v>
      </c>
      <c r="AQ1193" s="4">
        <v>5</v>
      </c>
      <c r="AR1193" s="4">
        <v>15</v>
      </c>
      <c r="AS1193" s="4" t="s">
        <v>14</v>
      </c>
      <c r="AT1193" s="4">
        <v>19</v>
      </c>
      <c r="AU1193" s="4">
        <v>4</v>
      </c>
      <c r="AV1193" s="4">
        <v>2</v>
      </c>
      <c r="AW1193" s="4">
        <v>4</v>
      </c>
      <c r="AX1193" s="4">
        <v>7</v>
      </c>
      <c r="AY1193" s="4">
        <v>3</v>
      </c>
    </row>
    <row r="1194" spans="1:51">
      <c r="A1194" s="3"/>
      <c r="C1194" s="11">
        <v>0.05</v>
      </c>
      <c r="D1194" s="4" t="s">
        <v>14</v>
      </c>
      <c r="E1194" s="11">
        <v>0.3</v>
      </c>
      <c r="F1194" s="11">
        <v>0.05</v>
      </c>
      <c r="G1194" s="11">
        <v>0.03</v>
      </c>
      <c r="H1194" s="11">
        <v>0.02</v>
      </c>
      <c r="I1194" s="11">
        <v>0.09</v>
      </c>
      <c r="J1194" s="11">
        <v>0.05</v>
      </c>
      <c r="K1194" s="11">
        <v>0.06</v>
      </c>
      <c r="L1194" s="4" t="s">
        <v>14</v>
      </c>
      <c r="M1194" s="4" t="s">
        <v>14</v>
      </c>
      <c r="N1194" s="4" t="s">
        <v>14</v>
      </c>
      <c r="O1194" s="4" t="s">
        <v>14</v>
      </c>
      <c r="P1194" s="11">
        <v>0.06</v>
      </c>
      <c r="Q1194" s="4" t="s">
        <v>14</v>
      </c>
      <c r="R1194" s="11">
        <v>0.06</v>
      </c>
      <c r="S1194" s="11">
        <v>0.04</v>
      </c>
      <c r="T1194" s="11">
        <v>7.0000000000000007E-2</v>
      </c>
      <c r="U1194" s="11">
        <v>0.03</v>
      </c>
      <c r="V1194" s="11">
        <v>0.08</v>
      </c>
      <c r="W1194" s="4" t="s">
        <v>14</v>
      </c>
      <c r="X1194" s="4" t="s">
        <v>14</v>
      </c>
      <c r="Y1194" s="11">
        <v>0.06</v>
      </c>
      <c r="Z1194" s="11">
        <v>0.06</v>
      </c>
      <c r="AA1194" s="11">
        <v>0.03</v>
      </c>
      <c r="AB1194" s="4" t="s">
        <v>14</v>
      </c>
      <c r="AC1194" s="11">
        <v>0.05</v>
      </c>
      <c r="AD1194" s="4" t="s">
        <v>14</v>
      </c>
      <c r="AE1194" s="11">
        <v>7.0000000000000007E-2</v>
      </c>
      <c r="AF1194" s="4" t="s">
        <v>14</v>
      </c>
      <c r="AG1194" s="11">
        <v>0.05</v>
      </c>
      <c r="AH1194" s="11">
        <v>0.04</v>
      </c>
      <c r="AI1194" s="4" t="s">
        <v>14</v>
      </c>
      <c r="AJ1194" s="11">
        <v>0.06</v>
      </c>
      <c r="AK1194" s="11">
        <v>0.05</v>
      </c>
      <c r="AL1194" s="11">
        <v>7.0000000000000007E-2</v>
      </c>
      <c r="AM1194" s="4" t="s">
        <v>14</v>
      </c>
      <c r="AN1194" s="4" t="s">
        <v>14</v>
      </c>
      <c r="AO1194" s="11">
        <v>0.04</v>
      </c>
      <c r="AP1194" s="11">
        <v>0.11</v>
      </c>
      <c r="AQ1194" s="11">
        <v>0.05</v>
      </c>
      <c r="AR1194" s="11">
        <v>0.05</v>
      </c>
      <c r="AS1194" s="4" t="s">
        <v>14</v>
      </c>
      <c r="AT1194" s="11">
        <v>0.05</v>
      </c>
      <c r="AU1194" s="11">
        <v>0.19</v>
      </c>
      <c r="AV1194" s="11">
        <v>0.02</v>
      </c>
      <c r="AW1194" s="11">
        <v>0.03</v>
      </c>
      <c r="AX1194" s="11">
        <v>0.09</v>
      </c>
      <c r="AY1194" s="11">
        <v>0.02</v>
      </c>
    </row>
    <row r="1195" spans="1:51">
      <c r="A1195" s="3"/>
      <c r="B1195" t="s">
        <v>315</v>
      </c>
      <c r="C1195" s="4">
        <v>6</v>
      </c>
      <c r="D1195" s="4" t="s">
        <v>14</v>
      </c>
      <c r="E1195" s="4" t="s">
        <v>14</v>
      </c>
      <c r="F1195" s="4">
        <v>6</v>
      </c>
      <c r="G1195" s="4" t="s">
        <v>14</v>
      </c>
      <c r="H1195" s="4" t="s">
        <v>14</v>
      </c>
      <c r="I1195" s="4">
        <v>2</v>
      </c>
      <c r="J1195" s="4" t="s">
        <v>14</v>
      </c>
      <c r="K1195" s="4">
        <v>2</v>
      </c>
      <c r="L1195" s="4" t="s">
        <v>14</v>
      </c>
      <c r="M1195" s="4" t="s">
        <v>14</v>
      </c>
      <c r="N1195" s="4" t="s">
        <v>14</v>
      </c>
      <c r="O1195" s="4" t="s">
        <v>14</v>
      </c>
      <c r="P1195" s="4">
        <v>2</v>
      </c>
      <c r="Q1195" s="4" t="s">
        <v>14</v>
      </c>
      <c r="R1195" s="4">
        <v>2</v>
      </c>
      <c r="S1195" s="4" t="s">
        <v>14</v>
      </c>
      <c r="T1195" s="4">
        <v>2</v>
      </c>
      <c r="U1195" s="4" t="s">
        <v>14</v>
      </c>
      <c r="V1195" s="4">
        <v>4</v>
      </c>
      <c r="W1195" s="4">
        <v>2</v>
      </c>
      <c r="X1195" s="4" t="s">
        <v>14</v>
      </c>
      <c r="Y1195" s="4" t="s">
        <v>14</v>
      </c>
      <c r="Z1195" s="4">
        <v>2</v>
      </c>
      <c r="AA1195" s="4">
        <v>2</v>
      </c>
      <c r="AB1195" s="4" t="s">
        <v>14</v>
      </c>
      <c r="AC1195" s="4">
        <v>4</v>
      </c>
      <c r="AD1195" s="4" t="s">
        <v>14</v>
      </c>
      <c r="AE1195" s="4">
        <v>2</v>
      </c>
      <c r="AF1195" s="4" t="s">
        <v>14</v>
      </c>
      <c r="AG1195" s="4">
        <v>4</v>
      </c>
      <c r="AH1195" s="4">
        <v>2</v>
      </c>
      <c r="AI1195" s="4" t="s">
        <v>14</v>
      </c>
      <c r="AJ1195" s="4">
        <v>2</v>
      </c>
      <c r="AK1195" s="4">
        <v>4</v>
      </c>
      <c r="AL1195" s="4">
        <v>6</v>
      </c>
      <c r="AM1195" s="4" t="s">
        <v>14</v>
      </c>
      <c r="AN1195" s="4" t="s">
        <v>14</v>
      </c>
      <c r="AO1195" s="4" t="s">
        <v>14</v>
      </c>
      <c r="AP1195" s="4" t="s">
        <v>14</v>
      </c>
      <c r="AQ1195" s="4" t="s">
        <v>14</v>
      </c>
      <c r="AR1195" s="4">
        <v>6</v>
      </c>
      <c r="AS1195" s="4">
        <v>2</v>
      </c>
      <c r="AT1195" s="4">
        <v>4</v>
      </c>
      <c r="AU1195" s="4">
        <v>2</v>
      </c>
      <c r="AV1195" s="4" t="s">
        <v>14</v>
      </c>
      <c r="AW1195" s="4">
        <v>4</v>
      </c>
      <c r="AX1195" s="4" t="s">
        <v>14</v>
      </c>
      <c r="AY1195" s="4">
        <v>2</v>
      </c>
    </row>
    <row r="1196" spans="1:51">
      <c r="A1196" s="3"/>
      <c r="C1196" s="11">
        <v>0.01</v>
      </c>
      <c r="D1196" s="4" t="s">
        <v>14</v>
      </c>
      <c r="E1196" s="4" t="s">
        <v>14</v>
      </c>
      <c r="F1196" s="11">
        <v>0.02</v>
      </c>
      <c r="G1196" s="4" t="s">
        <v>14</v>
      </c>
      <c r="H1196" s="4" t="s">
        <v>14</v>
      </c>
      <c r="I1196" s="11">
        <v>0.04</v>
      </c>
      <c r="J1196" s="4" t="s">
        <v>14</v>
      </c>
      <c r="K1196" s="11">
        <v>0.02</v>
      </c>
      <c r="L1196" s="4" t="s">
        <v>14</v>
      </c>
      <c r="M1196" s="4" t="s">
        <v>14</v>
      </c>
      <c r="N1196" s="4" t="s">
        <v>14</v>
      </c>
      <c r="O1196" s="4" t="s">
        <v>14</v>
      </c>
      <c r="P1196" s="11">
        <v>0.02</v>
      </c>
      <c r="Q1196" s="4" t="s">
        <v>14</v>
      </c>
      <c r="R1196" s="11">
        <v>0.02</v>
      </c>
      <c r="S1196" s="4" t="s">
        <v>14</v>
      </c>
      <c r="T1196" s="11">
        <v>0.03</v>
      </c>
      <c r="U1196" s="4" t="s">
        <v>14</v>
      </c>
      <c r="V1196" s="11">
        <v>0.04</v>
      </c>
      <c r="W1196" s="11">
        <v>0.14000000000000001</v>
      </c>
      <c r="X1196" s="4" t="s">
        <v>14</v>
      </c>
      <c r="Y1196" s="4" t="s">
        <v>14</v>
      </c>
      <c r="Z1196" s="11">
        <v>0.02</v>
      </c>
      <c r="AA1196" s="11">
        <v>0.03</v>
      </c>
      <c r="AB1196" s="4" t="s">
        <v>14</v>
      </c>
      <c r="AC1196" s="11">
        <v>0.01</v>
      </c>
      <c r="AD1196" s="4" t="s">
        <v>14</v>
      </c>
      <c r="AE1196" s="11">
        <v>0.05</v>
      </c>
      <c r="AF1196" s="4" t="s">
        <v>14</v>
      </c>
      <c r="AG1196" s="11">
        <v>0.01</v>
      </c>
      <c r="AH1196" s="11">
        <v>0.03</v>
      </c>
      <c r="AI1196" s="4" t="s">
        <v>14</v>
      </c>
      <c r="AJ1196" s="11">
        <v>0.02</v>
      </c>
      <c r="AK1196" s="11">
        <v>0.01</v>
      </c>
      <c r="AL1196" s="11">
        <v>0.03</v>
      </c>
      <c r="AM1196" s="4" t="s">
        <v>14</v>
      </c>
      <c r="AN1196" s="4" t="s">
        <v>14</v>
      </c>
      <c r="AO1196" s="4" t="s">
        <v>14</v>
      </c>
      <c r="AP1196" s="4" t="s">
        <v>14</v>
      </c>
      <c r="AQ1196" s="4" t="s">
        <v>14</v>
      </c>
      <c r="AR1196" s="11">
        <v>0.02</v>
      </c>
      <c r="AS1196" s="11">
        <v>7.0000000000000007E-2</v>
      </c>
      <c r="AT1196" s="11">
        <v>0.01</v>
      </c>
      <c r="AU1196" s="11">
        <v>0.1</v>
      </c>
      <c r="AV1196" s="4" t="s">
        <v>14</v>
      </c>
      <c r="AW1196" s="11">
        <v>0.03</v>
      </c>
      <c r="AX1196" s="4" t="s">
        <v>14</v>
      </c>
      <c r="AY1196" s="11">
        <v>0.02</v>
      </c>
    </row>
    <row r="1197" spans="1:51">
      <c r="A1197" s="3"/>
      <c r="B1197" t="s">
        <v>316</v>
      </c>
      <c r="C1197" s="4">
        <v>2</v>
      </c>
      <c r="D1197" s="4" t="s">
        <v>14</v>
      </c>
      <c r="E1197" s="4" t="s">
        <v>14</v>
      </c>
      <c r="F1197" s="4">
        <v>2</v>
      </c>
      <c r="G1197" s="4" t="s">
        <v>14</v>
      </c>
      <c r="H1197" s="4" t="s">
        <v>14</v>
      </c>
      <c r="I1197" s="4" t="s">
        <v>14</v>
      </c>
      <c r="J1197" s="4" t="s">
        <v>14</v>
      </c>
      <c r="K1197" s="4" t="s">
        <v>14</v>
      </c>
      <c r="L1197" s="4" t="s">
        <v>14</v>
      </c>
      <c r="M1197" s="4" t="s">
        <v>14</v>
      </c>
      <c r="N1197" s="4" t="s">
        <v>14</v>
      </c>
      <c r="O1197" s="4" t="s">
        <v>14</v>
      </c>
      <c r="P1197" s="4" t="s">
        <v>14</v>
      </c>
      <c r="Q1197" s="4" t="s">
        <v>14</v>
      </c>
      <c r="R1197" s="4" t="s">
        <v>14</v>
      </c>
      <c r="S1197" s="4" t="s">
        <v>14</v>
      </c>
      <c r="T1197" s="4" t="s">
        <v>14</v>
      </c>
      <c r="U1197" s="4">
        <v>2</v>
      </c>
      <c r="V1197" s="4" t="s">
        <v>14</v>
      </c>
      <c r="W1197" s="4" t="s">
        <v>14</v>
      </c>
      <c r="X1197" s="4" t="s">
        <v>14</v>
      </c>
      <c r="Y1197" s="4" t="s">
        <v>14</v>
      </c>
      <c r="Z1197" s="4" t="s">
        <v>14</v>
      </c>
      <c r="AA1197" s="4">
        <v>2</v>
      </c>
      <c r="AB1197" s="4" t="s">
        <v>14</v>
      </c>
      <c r="AC1197" s="4">
        <v>2</v>
      </c>
      <c r="AD1197" s="4" t="s">
        <v>14</v>
      </c>
      <c r="AE1197" s="4" t="s">
        <v>14</v>
      </c>
      <c r="AF1197" s="4" t="s">
        <v>14</v>
      </c>
      <c r="AG1197" s="4">
        <v>2</v>
      </c>
      <c r="AH1197" s="4" t="s">
        <v>14</v>
      </c>
      <c r="AI1197" s="4" t="s">
        <v>14</v>
      </c>
      <c r="AJ1197" s="4" t="s">
        <v>14</v>
      </c>
      <c r="AK1197" s="4">
        <v>2</v>
      </c>
      <c r="AL1197" s="4" t="s">
        <v>14</v>
      </c>
      <c r="AM1197" s="4">
        <v>2</v>
      </c>
      <c r="AN1197" s="4" t="s">
        <v>14</v>
      </c>
      <c r="AO1197" s="4" t="s">
        <v>14</v>
      </c>
      <c r="AP1197" s="4" t="s">
        <v>14</v>
      </c>
      <c r="AQ1197" s="4" t="s">
        <v>14</v>
      </c>
      <c r="AR1197" s="4">
        <v>2</v>
      </c>
      <c r="AS1197" s="4">
        <v>2</v>
      </c>
      <c r="AT1197" s="4" t="s">
        <v>14</v>
      </c>
      <c r="AU1197" s="4" t="s">
        <v>14</v>
      </c>
      <c r="AV1197" s="4" t="s">
        <v>14</v>
      </c>
      <c r="AW1197" s="4">
        <v>2</v>
      </c>
      <c r="AX1197" s="4" t="s">
        <v>14</v>
      </c>
      <c r="AY1197" s="4" t="s">
        <v>14</v>
      </c>
    </row>
    <row r="1198" spans="1:51">
      <c r="A1198" s="3"/>
      <c r="C1198" s="11">
        <v>0</v>
      </c>
      <c r="D1198" s="4" t="s">
        <v>14</v>
      </c>
      <c r="E1198" s="4" t="s">
        <v>14</v>
      </c>
      <c r="F1198" s="11">
        <v>0.01</v>
      </c>
      <c r="G1198" s="4" t="s">
        <v>14</v>
      </c>
      <c r="H1198" s="4" t="s">
        <v>14</v>
      </c>
      <c r="I1198" s="4" t="s">
        <v>14</v>
      </c>
      <c r="J1198" s="4" t="s">
        <v>14</v>
      </c>
      <c r="K1198" s="4" t="s">
        <v>14</v>
      </c>
      <c r="L1198" s="4" t="s">
        <v>14</v>
      </c>
      <c r="M1198" s="4" t="s">
        <v>14</v>
      </c>
      <c r="N1198" s="4" t="s">
        <v>14</v>
      </c>
      <c r="O1198" s="4" t="s">
        <v>14</v>
      </c>
      <c r="P1198" s="4" t="s">
        <v>14</v>
      </c>
      <c r="Q1198" s="4" t="s">
        <v>14</v>
      </c>
      <c r="R1198" s="4" t="s">
        <v>14</v>
      </c>
      <c r="S1198" s="4" t="s">
        <v>14</v>
      </c>
      <c r="T1198" s="4" t="s">
        <v>14</v>
      </c>
      <c r="U1198" s="11">
        <v>0.01</v>
      </c>
      <c r="V1198" s="4" t="s">
        <v>14</v>
      </c>
      <c r="W1198" s="4" t="s">
        <v>14</v>
      </c>
      <c r="X1198" s="4" t="s">
        <v>14</v>
      </c>
      <c r="Y1198" s="4" t="s">
        <v>14</v>
      </c>
      <c r="Z1198" s="4" t="s">
        <v>14</v>
      </c>
      <c r="AA1198" s="11">
        <v>0.03</v>
      </c>
      <c r="AB1198" s="4" t="s">
        <v>14</v>
      </c>
      <c r="AC1198" s="11">
        <v>0.01</v>
      </c>
      <c r="AD1198" s="4" t="s">
        <v>14</v>
      </c>
      <c r="AE1198" s="4" t="s">
        <v>14</v>
      </c>
      <c r="AF1198" s="4" t="s">
        <v>14</v>
      </c>
      <c r="AG1198" s="11">
        <v>0.01</v>
      </c>
      <c r="AH1198" s="4" t="s">
        <v>14</v>
      </c>
      <c r="AI1198" s="4" t="s">
        <v>14</v>
      </c>
      <c r="AJ1198" s="4" t="s">
        <v>14</v>
      </c>
      <c r="AK1198" s="11">
        <v>0.01</v>
      </c>
      <c r="AL1198" s="4" t="s">
        <v>14</v>
      </c>
      <c r="AM1198" s="11">
        <v>0.03</v>
      </c>
      <c r="AN1198" s="4" t="s">
        <v>14</v>
      </c>
      <c r="AO1198" s="4" t="s">
        <v>14</v>
      </c>
      <c r="AP1198" s="4" t="s">
        <v>14</v>
      </c>
      <c r="AQ1198" s="4" t="s">
        <v>14</v>
      </c>
      <c r="AR1198" s="11">
        <v>0.01</v>
      </c>
      <c r="AS1198" s="11">
        <v>7.0000000000000007E-2</v>
      </c>
      <c r="AT1198" s="4" t="s">
        <v>14</v>
      </c>
      <c r="AU1198" s="4" t="s">
        <v>14</v>
      </c>
      <c r="AV1198" s="4" t="s">
        <v>14</v>
      </c>
      <c r="AW1198" s="11">
        <v>0.01</v>
      </c>
      <c r="AX1198" s="4" t="s">
        <v>14</v>
      </c>
      <c r="AY1198" s="4" t="s">
        <v>14</v>
      </c>
    </row>
    <row r="1199" spans="1:51">
      <c r="A1199" s="3"/>
      <c r="B1199" t="s">
        <v>317</v>
      </c>
      <c r="C1199" s="4">
        <v>5</v>
      </c>
      <c r="D1199" s="4">
        <v>1</v>
      </c>
      <c r="E1199" s="4" t="s">
        <v>14</v>
      </c>
      <c r="F1199" s="4">
        <v>4</v>
      </c>
      <c r="G1199" s="4" t="s">
        <v>14</v>
      </c>
      <c r="H1199" s="4" t="s">
        <v>14</v>
      </c>
      <c r="I1199" s="4">
        <v>1</v>
      </c>
      <c r="J1199" s="4">
        <v>1</v>
      </c>
      <c r="K1199" s="4">
        <v>1</v>
      </c>
      <c r="L1199" s="4" t="s">
        <v>14</v>
      </c>
      <c r="M1199" s="4" t="s">
        <v>14</v>
      </c>
      <c r="N1199" s="4">
        <v>1</v>
      </c>
      <c r="O1199" s="4">
        <v>1</v>
      </c>
      <c r="P1199" s="4" t="s">
        <v>14</v>
      </c>
      <c r="Q1199" s="4" t="s">
        <v>14</v>
      </c>
      <c r="R1199" s="4">
        <v>1</v>
      </c>
      <c r="S1199" s="4" t="s">
        <v>14</v>
      </c>
      <c r="T1199" s="4">
        <v>1</v>
      </c>
      <c r="U1199" s="4">
        <v>2</v>
      </c>
      <c r="V1199" s="4">
        <v>2</v>
      </c>
      <c r="W1199" s="4" t="s">
        <v>14</v>
      </c>
      <c r="X1199" s="4">
        <v>1</v>
      </c>
      <c r="Y1199" s="4" t="s">
        <v>14</v>
      </c>
      <c r="Z1199" s="4" t="s">
        <v>14</v>
      </c>
      <c r="AA1199" s="4">
        <v>2</v>
      </c>
      <c r="AB1199" s="4" t="s">
        <v>14</v>
      </c>
      <c r="AC1199" s="4">
        <v>2</v>
      </c>
      <c r="AD1199" s="4">
        <v>2</v>
      </c>
      <c r="AE1199" s="4" t="s">
        <v>14</v>
      </c>
      <c r="AF1199" s="4" t="s">
        <v>14</v>
      </c>
      <c r="AG1199" s="4">
        <v>2</v>
      </c>
      <c r="AH1199" s="4">
        <v>2</v>
      </c>
      <c r="AI1199" s="4" t="s">
        <v>14</v>
      </c>
      <c r="AJ1199" s="4">
        <v>2</v>
      </c>
      <c r="AK1199" s="4">
        <v>2</v>
      </c>
      <c r="AL1199" s="4" t="s">
        <v>14</v>
      </c>
      <c r="AM1199" s="4">
        <v>2</v>
      </c>
      <c r="AN1199" s="4" t="s">
        <v>14</v>
      </c>
      <c r="AO1199" s="4" t="s">
        <v>14</v>
      </c>
      <c r="AP1199" s="4">
        <v>2</v>
      </c>
      <c r="AQ1199" s="4" t="s">
        <v>14</v>
      </c>
      <c r="AR1199" s="4">
        <v>4</v>
      </c>
      <c r="AS1199" s="4" t="s">
        <v>14</v>
      </c>
      <c r="AT1199" s="4">
        <v>4</v>
      </c>
      <c r="AU1199" s="4">
        <v>1</v>
      </c>
      <c r="AV1199" s="4" t="s">
        <v>14</v>
      </c>
      <c r="AW1199" s="4">
        <v>2</v>
      </c>
      <c r="AX1199" s="4" t="s">
        <v>14</v>
      </c>
      <c r="AY1199" s="4" t="s">
        <v>14</v>
      </c>
    </row>
    <row r="1200" spans="1:51">
      <c r="A1200" s="3"/>
      <c r="C1200" s="11">
        <v>0.01</v>
      </c>
      <c r="D1200" s="11">
        <v>0.03</v>
      </c>
      <c r="E1200" s="4" t="s">
        <v>14</v>
      </c>
      <c r="F1200" s="11">
        <v>0.01</v>
      </c>
      <c r="G1200" s="4" t="s">
        <v>14</v>
      </c>
      <c r="H1200" s="4" t="s">
        <v>14</v>
      </c>
      <c r="I1200" s="11">
        <v>0.02</v>
      </c>
      <c r="J1200" s="11">
        <v>0.05</v>
      </c>
      <c r="K1200" s="11">
        <v>0.01</v>
      </c>
      <c r="L1200" s="4" t="s">
        <v>14</v>
      </c>
      <c r="M1200" s="4" t="s">
        <v>14</v>
      </c>
      <c r="N1200" s="11">
        <v>0.08</v>
      </c>
      <c r="O1200" s="11">
        <v>0.13</v>
      </c>
      <c r="P1200" s="4" t="s">
        <v>14</v>
      </c>
      <c r="Q1200" s="4" t="s">
        <v>14</v>
      </c>
      <c r="R1200" s="11">
        <v>0.01</v>
      </c>
      <c r="S1200" s="4" t="s">
        <v>14</v>
      </c>
      <c r="T1200" s="11">
        <v>0.01</v>
      </c>
      <c r="U1200" s="11">
        <v>0.01</v>
      </c>
      <c r="V1200" s="11">
        <v>0.02</v>
      </c>
      <c r="W1200" s="4" t="s">
        <v>14</v>
      </c>
      <c r="X1200" s="11">
        <v>0.2</v>
      </c>
      <c r="Y1200" s="4" t="s">
        <v>14</v>
      </c>
      <c r="Z1200" s="4" t="s">
        <v>14</v>
      </c>
      <c r="AA1200" s="11">
        <v>0.03</v>
      </c>
      <c r="AB1200" s="4" t="s">
        <v>14</v>
      </c>
      <c r="AC1200" s="11">
        <v>0.01</v>
      </c>
      <c r="AD1200" s="11">
        <v>0.12</v>
      </c>
      <c r="AE1200" s="4" t="s">
        <v>14</v>
      </c>
      <c r="AF1200" s="4" t="s">
        <v>14</v>
      </c>
      <c r="AG1200" s="11">
        <v>0.01</v>
      </c>
      <c r="AH1200" s="11">
        <v>0.03</v>
      </c>
      <c r="AI1200" s="4" t="s">
        <v>14</v>
      </c>
      <c r="AJ1200" s="11">
        <v>0.02</v>
      </c>
      <c r="AK1200" s="11">
        <v>0.01</v>
      </c>
      <c r="AL1200" s="4" t="s">
        <v>14</v>
      </c>
      <c r="AM1200" s="11">
        <v>0.03</v>
      </c>
      <c r="AN1200" s="4" t="s">
        <v>14</v>
      </c>
      <c r="AO1200" s="4" t="s">
        <v>14</v>
      </c>
      <c r="AP1200" s="11">
        <v>0.11</v>
      </c>
      <c r="AQ1200" s="4" t="s">
        <v>14</v>
      </c>
      <c r="AR1200" s="11">
        <v>0.01</v>
      </c>
      <c r="AS1200" s="4" t="s">
        <v>14</v>
      </c>
      <c r="AT1200" s="11">
        <v>0.01</v>
      </c>
      <c r="AU1200" s="11">
        <v>0.05</v>
      </c>
      <c r="AV1200" s="4" t="s">
        <v>14</v>
      </c>
      <c r="AW1200" s="11">
        <v>0.01</v>
      </c>
      <c r="AX1200" s="4" t="s">
        <v>14</v>
      </c>
      <c r="AY1200" s="4" t="s">
        <v>14</v>
      </c>
    </row>
    <row r="1201" spans="1:51">
      <c r="A1201" s="3"/>
      <c r="B1201" t="s">
        <v>318</v>
      </c>
      <c r="C1201" s="4">
        <v>35</v>
      </c>
      <c r="D1201" s="4">
        <v>1</v>
      </c>
      <c r="E1201" s="4">
        <v>2</v>
      </c>
      <c r="F1201" s="4">
        <v>31</v>
      </c>
      <c r="G1201" s="4">
        <v>1</v>
      </c>
      <c r="H1201" s="4">
        <v>1</v>
      </c>
      <c r="I1201" s="4">
        <v>8</v>
      </c>
      <c r="J1201" s="4">
        <v>2</v>
      </c>
      <c r="K1201" s="4">
        <v>8</v>
      </c>
      <c r="L1201" s="4" t="s">
        <v>14</v>
      </c>
      <c r="M1201" s="4" t="s">
        <v>14</v>
      </c>
      <c r="N1201" s="4">
        <v>1</v>
      </c>
      <c r="O1201" s="4">
        <v>1</v>
      </c>
      <c r="P1201" s="4">
        <v>8</v>
      </c>
      <c r="Q1201" s="4" t="s">
        <v>14</v>
      </c>
      <c r="R1201" s="4">
        <v>9</v>
      </c>
      <c r="S1201" s="4">
        <v>1</v>
      </c>
      <c r="T1201" s="4">
        <v>8</v>
      </c>
      <c r="U1201" s="4">
        <v>15</v>
      </c>
      <c r="V1201" s="4">
        <v>15</v>
      </c>
      <c r="W1201" s="4">
        <v>2</v>
      </c>
      <c r="X1201" s="4">
        <v>1</v>
      </c>
      <c r="Y1201" s="4">
        <v>7</v>
      </c>
      <c r="Z1201" s="4">
        <v>8</v>
      </c>
      <c r="AA1201" s="4">
        <v>8</v>
      </c>
      <c r="AB1201" s="4" t="s">
        <v>14</v>
      </c>
      <c r="AC1201" s="4">
        <v>23</v>
      </c>
      <c r="AD1201" s="4">
        <v>2</v>
      </c>
      <c r="AE1201" s="4">
        <v>5</v>
      </c>
      <c r="AF1201" s="4" t="s">
        <v>14</v>
      </c>
      <c r="AG1201" s="4">
        <v>28</v>
      </c>
      <c r="AH1201" s="4">
        <v>7</v>
      </c>
      <c r="AI1201" s="4" t="s">
        <v>14</v>
      </c>
      <c r="AJ1201" s="4">
        <v>12</v>
      </c>
      <c r="AK1201" s="4">
        <v>23</v>
      </c>
      <c r="AL1201" s="4">
        <v>19</v>
      </c>
      <c r="AM1201" s="4">
        <v>4</v>
      </c>
      <c r="AN1201" s="4" t="s">
        <v>14</v>
      </c>
      <c r="AO1201" s="4">
        <v>5</v>
      </c>
      <c r="AP1201" s="4">
        <v>4</v>
      </c>
      <c r="AQ1201" s="4">
        <v>5</v>
      </c>
      <c r="AR1201" s="4">
        <v>28</v>
      </c>
      <c r="AS1201" s="4">
        <v>4</v>
      </c>
      <c r="AT1201" s="4">
        <v>27</v>
      </c>
      <c r="AU1201" s="4">
        <v>7</v>
      </c>
      <c r="AV1201" s="4">
        <v>2</v>
      </c>
      <c r="AW1201" s="4">
        <v>12</v>
      </c>
      <c r="AX1201" s="4">
        <v>7</v>
      </c>
      <c r="AY1201" s="4">
        <v>5</v>
      </c>
    </row>
    <row r="1202" spans="1:51">
      <c r="A1202" s="3"/>
      <c r="C1202" s="11">
        <v>0.08</v>
      </c>
      <c r="D1202" s="11">
        <v>0.03</v>
      </c>
      <c r="E1202" s="11">
        <v>0.3</v>
      </c>
      <c r="F1202" s="11">
        <v>0.08</v>
      </c>
      <c r="G1202" s="11">
        <v>0.03</v>
      </c>
      <c r="H1202" s="11">
        <v>0.02</v>
      </c>
      <c r="I1202" s="11">
        <v>0.14000000000000001</v>
      </c>
      <c r="J1202" s="11">
        <v>0.09</v>
      </c>
      <c r="K1202" s="11">
        <v>0.09</v>
      </c>
      <c r="L1202" s="4" t="s">
        <v>14</v>
      </c>
      <c r="M1202" s="4" t="s">
        <v>14</v>
      </c>
      <c r="N1202" s="11">
        <v>0.08</v>
      </c>
      <c r="O1202" s="11">
        <v>0.13</v>
      </c>
      <c r="P1202" s="11">
        <v>0.08</v>
      </c>
      <c r="Q1202" s="4" t="s">
        <v>14</v>
      </c>
      <c r="R1202" s="11">
        <v>0.09</v>
      </c>
      <c r="S1202" s="11">
        <v>0.04</v>
      </c>
      <c r="T1202" s="11">
        <v>0.11</v>
      </c>
      <c r="U1202" s="11">
        <v>0.05</v>
      </c>
      <c r="V1202" s="11">
        <v>0.13</v>
      </c>
      <c r="W1202" s="11">
        <v>0.14000000000000001</v>
      </c>
      <c r="X1202" s="11">
        <v>0.2</v>
      </c>
      <c r="Y1202" s="11">
        <v>0.06</v>
      </c>
      <c r="Z1202" s="11">
        <v>0.08</v>
      </c>
      <c r="AA1202" s="11">
        <v>0.12</v>
      </c>
      <c r="AB1202" s="4" t="s">
        <v>14</v>
      </c>
      <c r="AC1202" s="11">
        <v>7.0000000000000007E-2</v>
      </c>
      <c r="AD1202" s="11">
        <v>0.12</v>
      </c>
      <c r="AE1202" s="11">
        <v>0.13</v>
      </c>
      <c r="AF1202" s="4" t="s">
        <v>14</v>
      </c>
      <c r="AG1202" s="11">
        <v>7.0000000000000007E-2</v>
      </c>
      <c r="AH1202" s="11">
        <v>0.11</v>
      </c>
      <c r="AI1202" s="4" t="s">
        <v>14</v>
      </c>
      <c r="AJ1202" s="11">
        <v>0.09</v>
      </c>
      <c r="AK1202" s="11">
        <v>7.0000000000000007E-2</v>
      </c>
      <c r="AL1202" s="11">
        <v>0.1</v>
      </c>
      <c r="AM1202" s="11">
        <v>0.06</v>
      </c>
      <c r="AN1202" s="4" t="s">
        <v>14</v>
      </c>
      <c r="AO1202" s="11">
        <v>0.04</v>
      </c>
      <c r="AP1202" s="11">
        <v>0.21</v>
      </c>
      <c r="AQ1202" s="11">
        <v>0.05</v>
      </c>
      <c r="AR1202" s="11">
        <v>0.08</v>
      </c>
      <c r="AS1202" s="11">
        <v>0.13</v>
      </c>
      <c r="AT1202" s="11">
        <v>7.0000000000000007E-2</v>
      </c>
      <c r="AU1202" s="11">
        <v>0.34</v>
      </c>
      <c r="AV1202" s="11">
        <v>0.02</v>
      </c>
      <c r="AW1202" s="11">
        <v>0.08</v>
      </c>
      <c r="AX1202" s="11">
        <v>0.09</v>
      </c>
      <c r="AY1202" s="11">
        <v>0.04</v>
      </c>
    </row>
    <row r="1203" spans="1:51">
      <c r="A1203" s="3"/>
    </row>
    <row r="1204" spans="1:51">
      <c r="A1204" s="3"/>
    </row>
    <row r="1205" spans="1:51">
      <c r="A1205" s="2" t="s">
        <v>325</v>
      </c>
    </row>
    <row r="1206" spans="1:51">
      <c r="A1206" s="3"/>
    </row>
    <row r="1207" spans="1:51" s="10" customFormat="1" ht="29.25" customHeight="1">
      <c r="A1207" s="9"/>
      <c r="C1207" s="7" t="s">
        <v>39</v>
      </c>
      <c r="D1207" s="14" t="s">
        <v>15</v>
      </c>
      <c r="E1207" s="15"/>
      <c r="F1207" s="15"/>
      <c r="G1207" s="15"/>
      <c r="H1207" s="14" t="s">
        <v>16</v>
      </c>
      <c r="I1207" s="15"/>
      <c r="J1207" s="14" t="s">
        <v>17</v>
      </c>
      <c r="K1207" s="15"/>
      <c r="L1207" s="15"/>
      <c r="M1207" s="15"/>
      <c r="N1207" s="15"/>
      <c r="O1207" s="14" t="s">
        <v>40</v>
      </c>
      <c r="P1207" s="15"/>
      <c r="Q1207" s="14" t="s">
        <v>19</v>
      </c>
      <c r="R1207" s="15"/>
      <c r="S1207" s="14" t="s">
        <v>41</v>
      </c>
      <c r="T1207" s="15"/>
      <c r="U1207" s="14" t="s">
        <v>42</v>
      </c>
      <c r="V1207" s="15"/>
      <c r="W1207" s="15"/>
      <c r="X1207" s="15"/>
      <c r="Y1207" s="14" t="s">
        <v>22</v>
      </c>
      <c r="Z1207" s="15"/>
      <c r="AA1207" s="15"/>
      <c r="AB1207" s="15"/>
      <c r="AC1207" s="15"/>
      <c r="AD1207" s="15"/>
      <c r="AE1207" s="15"/>
      <c r="AF1207" s="15"/>
      <c r="AG1207" s="14" t="s">
        <v>23</v>
      </c>
      <c r="AH1207" s="15"/>
      <c r="AI1207" s="15"/>
      <c r="AJ1207" s="14" t="s">
        <v>24</v>
      </c>
      <c r="AK1207" s="15"/>
      <c r="AL1207" s="14" t="s">
        <v>25</v>
      </c>
      <c r="AM1207" s="15"/>
      <c r="AN1207" s="15"/>
      <c r="AO1207" s="15"/>
      <c r="AP1207" s="15"/>
      <c r="AQ1207" s="15"/>
      <c r="AR1207" s="15"/>
      <c r="AS1207" s="14" t="s">
        <v>26</v>
      </c>
      <c r="AT1207" s="15"/>
      <c r="AU1207" s="14" t="s">
        <v>43</v>
      </c>
      <c r="AV1207" s="15"/>
      <c r="AW1207" s="14" t="s">
        <v>44</v>
      </c>
      <c r="AX1207" s="15"/>
      <c r="AY1207" s="15"/>
    </row>
    <row r="1208" spans="1:51" s="7" customFormat="1" ht="32.25" customHeight="1">
      <c r="A1208" s="6"/>
      <c r="D1208" s="8" t="s">
        <v>45</v>
      </c>
      <c r="E1208" s="8" t="s">
        <v>46</v>
      </c>
      <c r="F1208" s="8" t="s">
        <v>47</v>
      </c>
      <c r="G1208" s="8" t="s">
        <v>48</v>
      </c>
      <c r="H1208" s="8" t="s">
        <v>49</v>
      </c>
      <c r="I1208" s="8" t="s">
        <v>50</v>
      </c>
      <c r="J1208" s="8" t="s">
        <v>51</v>
      </c>
      <c r="K1208" s="8" t="s">
        <v>52</v>
      </c>
      <c r="L1208" s="8" t="s">
        <v>53</v>
      </c>
      <c r="M1208" s="8" t="s">
        <v>54</v>
      </c>
      <c r="N1208" s="8" t="s">
        <v>55</v>
      </c>
      <c r="O1208" s="8" t="s">
        <v>56</v>
      </c>
      <c r="P1208" s="8" t="s">
        <v>57</v>
      </c>
      <c r="Q1208" s="8" t="s">
        <v>56</v>
      </c>
      <c r="R1208" s="8" t="s">
        <v>57</v>
      </c>
      <c r="S1208" s="8" t="s">
        <v>56</v>
      </c>
      <c r="T1208" s="8" t="s">
        <v>57</v>
      </c>
      <c r="U1208" s="8" t="s">
        <v>58</v>
      </c>
      <c r="V1208" s="8" t="s">
        <v>59</v>
      </c>
      <c r="W1208" s="8" t="s">
        <v>60</v>
      </c>
      <c r="X1208" s="8" t="s">
        <v>61</v>
      </c>
      <c r="Y1208" s="8" t="s">
        <v>62</v>
      </c>
      <c r="Z1208" s="8" t="s">
        <v>63</v>
      </c>
      <c r="AA1208" s="8" t="s">
        <v>64</v>
      </c>
      <c r="AB1208" s="8" t="s">
        <v>65</v>
      </c>
      <c r="AC1208" s="8" t="s">
        <v>66</v>
      </c>
      <c r="AD1208" s="8" t="s">
        <v>67</v>
      </c>
      <c r="AE1208" s="8" t="s">
        <v>68</v>
      </c>
      <c r="AF1208" s="8" t="s">
        <v>69</v>
      </c>
      <c r="AG1208" s="8" t="s">
        <v>70</v>
      </c>
      <c r="AH1208" s="8" t="s">
        <v>71</v>
      </c>
      <c r="AI1208" s="8" t="s">
        <v>72</v>
      </c>
      <c r="AJ1208" s="8" t="s">
        <v>73</v>
      </c>
      <c r="AK1208" s="8" t="s">
        <v>74</v>
      </c>
      <c r="AL1208" s="8" t="s">
        <v>75</v>
      </c>
      <c r="AM1208" s="8" t="s">
        <v>76</v>
      </c>
      <c r="AN1208" s="8" t="s">
        <v>77</v>
      </c>
      <c r="AO1208" s="8" t="s">
        <v>78</v>
      </c>
      <c r="AP1208" s="8" t="s">
        <v>79</v>
      </c>
      <c r="AQ1208" s="8" t="s">
        <v>80</v>
      </c>
      <c r="AR1208" s="8" t="s">
        <v>81</v>
      </c>
      <c r="AS1208" s="8" t="s">
        <v>82</v>
      </c>
      <c r="AT1208" s="8" t="s">
        <v>57</v>
      </c>
      <c r="AU1208" s="8" t="s">
        <v>56</v>
      </c>
      <c r="AV1208" s="8" t="s">
        <v>57</v>
      </c>
      <c r="AW1208" s="8" t="s">
        <v>83</v>
      </c>
      <c r="AX1208" s="8" t="s">
        <v>84</v>
      </c>
      <c r="AY1208" s="8" t="s">
        <v>85</v>
      </c>
    </row>
    <row r="1209" spans="1:51">
      <c r="A1209" s="3" t="s">
        <v>86</v>
      </c>
      <c r="C1209" s="4">
        <v>1656</v>
      </c>
      <c r="D1209" s="4">
        <v>975</v>
      </c>
      <c r="E1209" s="4">
        <v>420</v>
      </c>
      <c r="F1209" s="4">
        <v>184</v>
      </c>
      <c r="G1209" s="4">
        <v>77</v>
      </c>
      <c r="H1209" s="4">
        <v>779</v>
      </c>
      <c r="I1209" s="4">
        <v>757</v>
      </c>
      <c r="J1209" s="4">
        <v>517</v>
      </c>
      <c r="K1209" s="4">
        <v>991</v>
      </c>
      <c r="L1209" s="4">
        <v>150</v>
      </c>
      <c r="M1209" s="4">
        <v>47</v>
      </c>
      <c r="N1209" s="4">
        <v>86</v>
      </c>
      <c r="O1209" s="4">
        <v>372</v>
      </c>
      <c r="P1209" s="4">
        <v>1165</v>
      </c>
      <c r="Q1209" s="4">
        <v>552</v>
      </c>
      <c r="R1209" s="4">
        <v>1021</v>
      </c>
      <c r="S1209" s="4">
        <v>758</v>
      </c>
      <c r="T1209" s="4">
        <v>746</v>
      </c>
      <c r="U1209" s="4">
        <v>228</v>
      </c>
      <c r="V1209" s="4">
        <v>278</v>
      </c>
      <c r="W1209" s="4">
        <v>599</v>
      </c>
      <c r="X1209" s="4">
        <v>547</v>
      </c>
      <c r="Y1209" s="4">
        <v>358</v>
      </c>
      <c r="Z1209" s="4">
        <v>310</v>
      </c>
      <c r="AA1209" s="4">
        <v>182</v>
      </c>
      <c r="AB1209" s="4">
        <v>377</v>
      </c>
      <c r="AC1209" s="4">
        <v>1226</v>
      </c>
      <c r="AD1209" s="4">
        <v>69</v>
      </c>
      <c r="AE1209" s="4">
        <v>180</v>
      </c>
      <c r="AF1209" s="4">
        <v>46</v>
      </c>
      <c r="AG1209" s="4">
        <v>577</v>
      </c>
      <c r="AH1209" s="4">
        <v>733</v>
      </c>
      <c r="AI1209" s="4">
        <v>288</v>
      </c>
      <c r="AJ1209" s="4">
        <v>468</v>
      </c>
      <c r="AK1209" s="4">
        <v>1109</v>
      </c>
      <c r="AL1209" s="4">
        <v>439</v>
      </c>
      <c r="AM1209" s="4">
        <v>80</v>
      </c>
      <c r="AN1209" s="4">
        <v>13</v>
      </c>
      <c r="AO1209" s="4">
        <v>946</v>
      </c>
      <c r="AP1209" s="4">
        <v>30</v>
      </c>
      <c r="AQ1209" s="4">
        <v>832</v>
      </c>
      <c r="AR1209" s="4">
        <v>676</v>
      </c>
      <c r="AS1209" s="4">
        <v>148</v>
      </c>
      <c r="AT1209" s="4">
        <v>1389</v>
      </c>
      <c r="AU1209" s="4">
        <v>709</v>
      </c>
      <c r="AV1209" s="4">
        <v>828</v>
      </c>
      <c r="AW1209" s="4">
        <v>743</v>
      </c>
      <c r="AX1209" s="4">
        <v>246</v>
      </c>
      <c r="AY1209" s="4">
        <v>431</v>
      </c>
    </row>
    <row r="1210" spans="1:51">
      <c r="A1210" s="3"/>
    </row>
    <row r="1211" spans="1:51">
      <c r="A1211" s="3" t="s">
        <v>326</v>
      </c>
      <c r="B1211" t="s">
        <v>222</v>
      </c>
      <c r="C1211" s="4">
        <v>859</v>
      </c>
      <c r="D1211" s="4">
        <v>493</v>
      </c>
      <c r="E1211" s="4">
        <v>261</v>
      </c>
      <c r="F1211" s="4">
        <v>68</v>
      </c>
      <c r="G1211" s="4">
        <v>37</v>
      </c>
      <c r="H1211" s="4">
        <v>403</v>
      </c>
      <c r="I1211" s="4">
        <v>414</v>
      </c>
      <c r="J1211" s="4">
        <v>278</v>
      </c>
      <c r="K1211" s="4">
        <v>498</v>
      </c>
      <c r="L1211" s="4">
        <v>72</v>
      </c>
      <c r="M1211" s="4">
        <v>27</v>
      </c>
      <c r="N1211" s="4">
        <v>49</v>
      </c>
      <c r="O1211" s="4">
        <v>169</v>
      </c>
      <c r="P1211" s="4">
        <v>648</v>
      </c>
      <c r="Q1211" s="4">
        <v>275</v>
      </c>
      <c r="R1211" s="4">
        <v>552</v>
      </c>
      <c r="S1211" s="4">
        <v>401</v>
      </c>
      <c r="T1211" s="4">
        <v>400</v>
      </c>
      <c r="U1211" s="4">
        <v>95</v>
      </c>
      <c r="V1211" s="4">
        <v>110</v>
      </c>
      <c r="W1211" s="4">
        <v>290</v>
      </c>
      <c r="X1211" s="4">
        <v>364</v>
      </c>
      <c r="Y1211" s="4">
        <v>184</v>
      </c>
      <c r="Z1211" s="4">
        <v>166</v>
      </c>
      <c r="AA1211" s="4">
        <v>81</v>
      </c>
      <c r="AB1211" s="4">
        <v>189</v>
      </c>
      <c r="AC1211" s="4">
        <v>619</v>
      </c>
      <c r="AD1211" s="4">
        <v>38</v>
      </c>
      <c r="AE1211" s="4">
        <v>99</v>
      </c>
      <c r="AF1211" s="4">
        <v>31</v>
      </c>
      <c r="AG1211" s="4">
        <v>222</v>
      </c>
      <c r="AH1211" s="4">
        <v>409</v>
      </c>
      <c r="AI1211" s="4">
        <v>192</v>
      </c>
      <c r="AJ1211" s="4">
        <v>256</v>
      </c>
      <c r="AK1211" s="4">
        <v>562</v>
      </c>
      <c r="AL1211" s="4">
        <v>165</v>
      </c>
      <c r="AM1211" s="4">
        <v>26</v>
      </c>
      <c r="AN1211" s="4">
        <v>7</v>
      </c>
      <c r="AO1211" s="4">
        <v>568</v>
      </c>
      <c r="AP1211" s="4">
        <v>13</v>
      </c>
      <c r="AQ1211" s="4">
        <v>512</v>
      </c>
      <c r="AR1211" s="4">
        <v>266</v>
      </c>
      <c r="AS1211" s="4">
        <v>53</v>
      </c>
      <c r="AT1211" s="4">
        <v>739</v>
      </c>
      <c r="AU1211" s="4">
        <v>364</v>
      </c>
      <c r="AV1211" s="4">
        <v>453</v>
      </c>
      <c r="AW1211" s="4">
        <v>396</v>
      </c>
      <c r="AX1211" s="4">
        <v>114</v>
      </c>
      <c r="AY1211" s="4">
        <v>223</v>
      </c>
    </row>
    <row r="1212" spans="1:51">
      <c r="A1212" s="3"/>
      <c r="C1212" s="11">
        <v>0.52</v>
      </c>
      <c r="D1212" s="11">
        <v>0.51</v>
      </c>
      <c r="E1212" s="11">
        <v>0.62</v>
      </c>
      <c r="F1212" s="11">
        <v>0.37</v>
      </c>
      <c r="G1212" s="11">
        <v>0.48</v>
      </c>
      <c r="H1212" s="11">
        <v>0.52</v>
      </c>
      <c r="I1212" s="11">
        <v>0.55000000000000004</v>
      </c>
      <c r="J1212" s="11">
        <v>0.54</v>
      </c>
      <c r="K1212" s="11">
        <v>0.5</v>
      </c>
      <c r="L1212" s="11">
        <v>0.48</v>
      </c>
      <c r="M1212" s="11">
        <v>0.56999999999999995</v>
      </c>
      <c r="N1212" s="11">
        <v>0.56999999999999995</v>
      </c>
      <c r="O1212" s="11">
        <v>0.45</v>
      </c>
      <c r="P1212" s="11">
        <v>0.56000000000000005</v>
      </c>
      <c r="Q1212" s="11">
        <v>0.5</v>
      </c>
      <c r="R1212" s="11">
        <v>0.54</v>
      </c>
      <c r="S1212" s="11">
        <v>0.53</v>
      </c>
      <c r="T1212" s="11">
        <v>0.54</v>
      </c>
      <c r="U1212" s="11">
        <v>0.42</v>
      </c>
      <c r="V1212" s="11">
        <v>0.4</v>
      </c>
      <c r="W1212" s="11">
        <v>0.48</v>
      </c>
      <c r="X1212" s="11">
        <v>0.66</v>
      </c>
      <c r="Y1212" s="11">
        <v>0.51</v>
      </c>
      <c r="Z1212" s="11">
        <v>0.53</v>
      </c>
      <c r="AA1212" s="11">
        <v>0.44</v>
      </c>
      <c r="AB1212" s="11">
        <v>0.5</v>
      </c>
      <c r="AC1212" s="11">
        <v>0.5</v>
      </c>
      <c r="AD1212" s="11">
        <v>0.55000000000000004</v>
      </c>
      <c r="AE1212" s="11">
        <v>0.55000000000000004</v>
      </c>
      <c r="AF1212" s="11">
        <v>0.68</v>
      </c>
      <c r="AG1212" s="11">
        <v>0.38</v>
      </c>
      <c r="AH1212" s="11">
        <v>0.56000000000000005</v>
      </c>
      <c r="AI1212" s="11">
        <v>0.67</v>
      </c>
      <c r="AJ1212" s="11">
        <v>0.55000000000000004</v>
      </c>
      <c r="AK1212" s="11">
        <v>0.51</v>
      </c>
      <c r="AL1212" s="11">
        <v>0.38</v>
      </c>
      <c r="AM1212" s="11">
        <v>0.32</v>
      </c>
      <c r="AN1212" s="11">
        <v>0.5</v>
      </c>
      <c r="AO1212" s="11">
        <v>0.6</v>
      </c>
      <c r="AP1212" s="11">
        <v>0.43</v>
      </c>
      <c r="AQ1212" s="11">
        <v>0.61</v>
      </c>
      <c r="AR1212" s="11">
        <v>0.39</v>
      </c>
      <c r="AS1212" s="11">
        <v>0.36</v>
      </c>
      <c r="AT1212" s="11">
        <v>0.53</v>
      </c>
      <c r="AU1212" s="11">
        <v>0.51</v>
      </c>
      <c r="AV1212" s="11">
        <v>0.55000000000000004</v>
      </c>
      <c r="AW1212" s="11">
        <v>0.53</v>
      </c>
      <c r="AX1212" s="11">
        <v>0.46</v>
      </c>
      <c r="AY1212" s="11">
        <v>0.52</v>
      </c>
    </row>
    <row r="1213" spans="1:51">
      <c r="A1213" s="3"/>
      <c r="B1213" t="s">
        <v>327</v>
      </c>
      <c r="C1213" s="4">
        <v>271</v>
      </c>
      <c r="D1213" s="4">
        <v>185</v>
      </c>
      <c r="E1213" s="4">
        <v>27</v>
      </c>
      <c r="F1213" s="4">
        <v>51</v>
      </c>
      <c r="G1213" s="4">
        <v>7</v>
      </c>
      <c r="H1213" s="4">
        <v>132</v>
      </c>
      <c r="I1213" s="4">
        <v>113</v>
      </c>
      <c r="J1213" s="4">
        <v>77</v>
      </c>
      <c r="K1213" s="4">
        <v>198</v>
      </c>
      <c r="L1213" s="4">
        <v>27</v>
      </c>
      <c r="M1213" s="4">
        <v>9</v>
      </c>
      <c r="N1213" s="4">
        <v>14</v>
      </c>
      <c r="O1213" s="4">
        <v>104</v>
      </c>
      <c r="P1213" s="4">
        <v>141</v>
      </c>
      <c r="Q1213" s="4">
        <v>106</v>
      </c>
      <c r="R1213" s="4">
        <v>143</v>
      </c>
      <c r="S1213" s="4">
        <v>127</v>
      </c>
      <c r="T1213" s="4">
        <v>110</v>
      </c>
      <c r="U1213" s="4">
        <v>48</v>
      </c>
      <c r="V1213" s="4">
        <v>62</v>
      </c>
      <c r="W1213" s="4">
        <v>119</v>
      </c>
      <c r="X1213" s="4">
        <v>40</v>
      </c>
      <c r="Y1213" s="4">
        <v>65</v>
      </c>
      <c r="Z1213" s="4">
        <v>56</v>
      </c>
      <c r="AA1213" s="4">
        <v>40</v>
      </c>
      <c r="AB1213" s="4">
        <v>51</v>
      </c>
      <c r="AC1213" s="4">
        <v>212</v>
      </c>
      <c r="AD1213" s="4">
        <v>7</v>
      </c>
      <c r="AE1213" s="4">
        <v>23</v>
      </c>
      <c r="AF1213" s="4" t="s">
        <v>14</v>
      </c>
      <c r="AG1213" s="4">
        <v>126</v>
      </c>
      <c r="AH1213" s="4">
        <v>119</v>
      </c>
      <c r="AI1213" s="4">
        <v>15</v>
      </c>
      <c r="AJ1213" s="4">
        <v>92</v>
      </c>
      <c r="AK1213" s="4">
        <v>161</v>
      </c>
      <c r="AL1213" s="4">
        <v>150</v>
      </c>
      <c r="AM1213" s="4">
        <v>42</v>
      </c>
      <c r="AN1213" s="4">
        <v>2</v>
      </c>
      <c r="AO1213" s="4">
        <v>36</v>
      </c>
      <c r="AP1213" s="4">
        <v>9</v>
      </c>
      <c r="AQ1213" s="4">
        <v>19</v>
      </c>
      <c r="AR1213" s="4">
        <v>221</v>
      </c>
      <c r="AS1213" s="4">
        <v>21</v>
      </c>
      <c r="AT1213" s="4">
        <v>232</v>
      </c>
      <c r="AU1213" s="4">
        <v>117</v>
      </c>
      <c r="AV1213" s="4">
        <v>128</v>
      </c>
      <c r="AW1213" s="4">
        <v>108</v>
      </c>
      <c r="AX1213" s="4">
        <v>61</v>
      </c>
      <c r="AY1213" s="4">
        <v>54</v>
      </c>
    </row>
    <row r="1214" spans="1:51">
      <c r="A1214" s="3"/>
      <c r="C1214" s="11">
        <v>0.16</v>
      </c>
      <c r="D1214" s="11">
        <v>0.19</v>
      </c>
      <c r="E1214" s="11">
        <v>0.06</v>
      </c>
      <c r="F1214" s="11">
        <v>0.28000000000000003</v>
      </c>
      <c r="G1214" s="11">
        <v>0.09</v>
      </c>
      <c r="H1214" s="11">
        <v>0.17</v>
      </c>
      <c r="I1214" s="11">
        <v>0.15</v>
      </c>
      <c r="J1214" s="11">
        <v>0.15</v>
      </c>
      <c r="K1214" s="11">
        <v>0.2</v>
      </c>
      <c r="L1214" s="11">
        <v>0.18</v>
      </c>
      <c r="M1214" s="11">
        <v>0.18</v>
      </c>
      <c r="N1214" s="11">
        <v>0.16</v>
      </c>
      <c r="O1214" s="11">
        <v>0.28000000000000003</v>
      </c>
      <c r="P1214" s="11">
        <v>0.12</v>
      </c>
      <c r="Q1214" s="11">
        <v>0.19</v>
      </c>
      <c r="R1214" s="11">
        <v>0.14000000000000001</v>
      </c>
      <c r="S1214" s="11">
        <v>0.17</v>
      </c>
      <c r="T1214" s="11">
        <v>0.15</v>
      </c>
      <c r="U1214" s="11">
        <v>0.21</v>
      </c>
      <c r="V1214" s="11">
        <v>0.22</v>
      </c>
      <c r="W1214" s="11">
        <v>0.2</v>
      </c>
      <c r="X1214" s="11">
        <v>7.0000000000000007E-2</v>
      </c>
      <c r="Y1214" s="11">
        <v>0.18</v>
      </c>
      <c r="Z1214" s="11">
        <v>0.18</v>
      </c>
      <c r="AA1214" s="11">
        <v>0.22</v>
      </c>
      <c r="AB1214" s="11">
        <v>0.14000000000000001</v>
      </c>
      <c r="AC1214" s="11">
        <v>0.17</v>
      </c>
      <c r="AD1214" s="11">
        <v>0.1</v>
      </c>
      <c r="AE1214" s="11">
        <v>0.13</v>
      </c>
      <c r="AF1214" s="4" t="s">
        <v>14</v>
      </c>
      <c r="AG1214" s="11">
        <v>0.22</v>
      </c>
      <c r="AH1214" s="11">
        <v>0.16</v>
      </c>
      <c r="AI1214" s="11">
        <v>0.05</v>
      </c>
      <c r="AJ1214" s="11">
        <v>0.2</v>
      </c>
      <c r="AK1214" s="11">
        <v>0.15</v>
      </c>
      <c r="AL1214" s="11">
        <v>0.34</v>
      </c>
      <c r="AM1214" s="11">
        <v>0.53</v>
      </c>
      <c r="AN1214" s="11">
        <v>0.13</v>
      </c>
      <c r="AO1214" s="11">
        <v>0.04</v>
      </c>
      <c r="AP1214" s="11">
        <v>0.31</v>
      </c>
      <c r="AQ1214" s="11">
        <v>0.02</v>
      </c>
      <c r="AR1214" s="11">
        <v>0.33</v>
      </c>
      <c r="AS1214" s="11">
        <v>0.14000000000000001</v>
      </c>
      <c r="AT1214" s="11">
        <v>0.17</v>
      </c>
      <c r="AU1214" s="11">
        <v>0.17</v>
      </c>
      <c r="AV1214" s="11">
        <v>0.15</v>
      </c>
      <c r="AW1214" s="11">
        <v>0.14000000000000001</v>
      </c>
      <c r="AX1214" s="11">
        <v>0.25</v>
      </c>
      <c r="AY1214" s="11">
        <v>0.12</v>
      </c>
    </row>
    <row r="1215" spans="1:51">
      <c r="A1215" s="3"/>
      <c r="B1215" t="s">
        <v>328</v>
      </c>
      <c r="C1215" s="4">
        <v>265</v>
      </c>
      <c r="D1215" s="4">
        <v>146</v>
      </c>
      <c r="E1215" s="4">
        <v>60</v>
      </c>
      <c r="F1215" s="4">
        <v>39</v>
      </c>
      <c r="G1215" s="4">
        <v>21</v>
      </c>
      <c r="H1215" s="4">
        <v>134</v>
      </c>
      <c r="I1215" s="4">
        <v>106</v>
      </c>
      <c r="J1215" s="4">
        <v>70</v>
      </c>
      <c r="K1215" s="4">
        <v>174</v>
      </c>
      <c r="L1215" s="4">
        <v>27</v>
      </c>
      <c r="M1215" s="4">
        <v>9</v>
      </c>
      <c r="N1215" s="4">
        <v>12</v>
      </c>
      <c r="O1215" s="4">
        <v>54</v>
      </c>
      <c r="P1215" s="4">
        <v>186</v>
      </c>
      <c r="Q1215" s="4">
        <v>80</v>
      </c>
      <c r="R1215" s="4">
        <v>165</v>
      </c>
      <c r="S1215" s="4">
        <v>113</v>
      </c>
      <c r="T1215" s="4">
        <v>121</v>
      </c>
      <c r="U1215" s="4">
        <v>57</v>
      </c>
      <c r="V1215" s="4">
        <v>69</v>
      </c>
      <c r="W1215" s="4">
        <v>85</v>
      </c>
      <c r="X1215" s="4">
        <v>52</v>
      </c>
      <c r="Y1215" s="4">
        <v>54</v>
      </c>
      <c r="Z1215" s="4">
        <v>47</v>
      </c>
      <c r="AA1215" s="4">
        <v>33</v>
      </c>
      <c r="AB1215" s="4">
        <v>61</v>
      </c>
      <c r="AC1215" s="4">
        <v>195</v>
      </c>
      <c r="AD1215" s="4">
        <v>12</v>
      </c>
      <c r="AE1215" s="4">
        <v>30</v>
      </c>
      <c r="AF1215" s="4">
        <v>3</v>
      </c>
      <c r="AG1215" s="4">
        <v>152</v>
      </c>
      <c r="AH1215" s="4">
        <v>69</v>
      </c>
      <c r="AI1215" s="4">
        <v>37</v>
      </c>
      <c r="AJ1215" s="4">
        <v>62</v>
      </c>
      <c r="AK1215" s="4">
        <v>191</v>
      </c>
      <c r="AL1215" s="4">
        <v>67</v>
      </c>
      <c r="AM1215" s="4">
        <v>8</v>
      </c>
      <c r="AN1215" s="4">
        <v>3</v>
      </c>
      <c r="AO1215" s="4">
        <v>158</v>
      </c>
      <c r="AP1215" s="4">
        <v>5</v>
      </c>
      <c r="AQ1215" s="4">
        <v>142</v>
      </c>
      <c r="AR1215" s="4">
        <v>98</v>
      </c>
      <c r="AS1215" s="4">
        <v>30</v>
      </c>
      <c r="AT1215" s="4">
        <v>216</v>
      </c>
      <c r="AU1215" s="4">
        <v>121</v>
      </c>
      <c r="AV1215" s="4">
        <v>118</v>
      </c>
      <c r="AW1215" s="4">
        <v>120</v>
      </c>
      <c r="AX1215" s="4">
        <v>33</v>
      </c>
      <c r="AY1215" s="4">
        <v>71</v>
      </c>
    </row>
    <row r="1216" spans="1:51">
      <c r="A1216" s="3"/>
      <c r="C1216" s="11">
        <v>0.16</v>
      </c>
      <c r="D1216" s="11">
        <v>0.15</v>
      </c>
      <c r="E1216" s="11">
        <v>0.14000000000000001</v>
      </c>
      <c r="F1216" s="11">
        <v>0.21</v>
      </c>
      <c r="G1216" s="11">
        <v>0.27</v>
      </c>
      <c r="H1216" s="11">
        <v>0.17</v>
      </c>
      <c r="I1216" s="11">
        <v>0.14000000000000001</v>
      </c>
      <c r="J1216" s="11">
        <v>0.14000000000000001</v>
      </c>
      <c r="K1216" s="11">
        <v>0.18</v>
      </c>
      <c r="L1216" s="11">
        <v>0.18</v>
      </c>
      <c r="M1216" s="11">
        <v>0.2</v>
      </c>
      <c r="N1216" s="11">
        <v>0.14000000000000001</v>
      </c>
      <c r="O1216" s="11">
        <v>0.15</v>
      </c>
      <c r="P1216" s="11">
        <v>0.16</v>
      </c>
      <c r="Q1216" s="11">
        <v>0.15</v>
      </c>
      <c r="R1216" s="11">
        <v>0.16</v>
      </c>
      <c r="S1216" s="11">
        <v>0.15</v>
      </c>
      <c r="T1216" s="11">
        <v>0.16</v>
      </c>
      <c r="U1216" s="11">
        <v>0.25</v>
      </c>
      <c r="V1216" s="11">
        <v>0.25</v>
      </c>
      <c r="W1216" s="11">
        <v>0.14000000000000001</v>
      </c>
      <c r="X1216" s="11">
        <v>0.1</v>
      </c>
      <c r="Y1216" s="11">
        <v>0.15</v>
      </c>
      <c r="Z1216" s="11">
        <v>0.15</v>
      </c>
      <c r="AA1216" s="11">
        <v>0.18</v>
      </c>
      <c r="AB1216" s="11">
        <v>0.16</v>
      </c>
      <c r="AC1216" s="11">
        <v>0.16</v>
      </c>
      <c r="AD1216" s="11">
        <v>0.17</v>
      </c>
      <c r="AE1216" s="11">
        <v>0.17</v>
      </c>
      <c r="AF1216" s="11">
        <v>0.06</v>
      </c>
      <c r="AG1216" s="11">
        <v>0.26</v>
      </c>
      <c r="AH1216" s="11">
        <v>0.09</v>
      </c>
      <c r="AI1216" s="11">
        <v>0.13</v>
      </c>
      <c r="AJ1216" s="11">
        <v>0.13</v>
      </c>
      <c r="AK1216" s="11">
        <v>0.17</v>
      </c>
      <c r="AL1216" s="11">
        <v>0.15</v>
      </c>
      <c r="AM1216" s="11">
        <v>0.1</v>
      </c>
      <c r="AN1216" s="11">
        <v>0.21</v>
      </c>
      <c r="AO1216" s="11">
        <v>0.17</v>
      </c>
      <c r="AP1216" s="11">
        <v>0.16</v>
      </c>
      <c r="AQ1216" s="11">
        <v>0.17</v>
      </c>
      <c r="AR1216" s="11">
        <v>0.15</v>
      </c>
      <c r="AS1216" s="11">
        <v>0.21</v>
      </c>
      <c r="AT1216" s="11">
        <v>0.16</v>
      </c>
      <c r="AU1216" s="11">
        <v>0.17</v>
      </c>
      <c r="AV1216" s="11">
        <v>0.14000000000000001</v>
      </c>
      <c r="AW1216" s="11">
        <v>0.16</v>
      </c>
      <c r="AX1216" s="11">
        <v>0.14000000000000001</v>
      </c>
      <c r="AY1216" s="11">
        <v>0.17</v>
      </c>
    </row>
    <row r="1217" spans="1:51">
      <c r="A1217" s="3"/>
      <c r="B1217" t="s">
        <v>329</v>
      </c>
      <c r="C1217" s="4">
        <v>195</v>
      </c>
      <c r="D1217" s="4">
        <v>125</v>
      </c>
      <c r="E1217" s="4">
        <v>51</v>
      </c>
      <c r="F1217" s="4">
        <v>8</v>
      </c>
      <c r="G1217" s="4">
        <v>11</v>
      </c>
      <c r="H1217" s="4">
        <v>95</v>
      </c>
      <c r="I1217" s="4">
        <v>92</v>
      </c>
      <c r="J1217" s="4">
        <v>64</v>
      </c>
      <c r="K1217" s="4">
        <v>118</v>
      </c>
      <c r="L1217" s="4">
        <v>21</v>
      </c>
      <c r="M1217" s="4">
        <v>5</v>
      </c>
      <c r="N1217" s="4">
        <v>11</v>
      </c>
      <c r="O1217" s="4">
        <v>40</v>
      </c>
      <c r="P1217" s="4">
        <v>148</v>
      </c>
      <c r="Q1217" s="4">
        <v>70</v>
      </c>
      <c r="R1217" s="4">
        <v>121</v>
      </c>
      <c r="S1217" s="4">
        <v>98</v>
      </c>
      <c r="T1217" s="4">
        <v>86</v>
      </c>
      <c r="U1217" s="4">
        <v>29</v>
      </c>
      <c r="V1217" s="4">
        <v>28</v>
      </c>
      <c r="W1217" s="4">
        <v>90</v>
      </c>
      <c r="X1217" s="4">
        <v>48</v>
      </c>
      <c r="Y1217" s="4">
        <v>33</v>
      </c>
      <c r="Z1217" s="4">
        <v>31</v>
      </c>
      <c r="AA1217" s="4">
        <v>14</v>
      </c>
      <c r="AB1217" s="4">
        <v>52</v>
      </c>
      <c r="AC1217" s="4">
        <v>130</v>
      </c>
      <c r="AD1217" s="4">
        <v>14</v>
      </c>
      <c r="AE1217" s="4">
        <v>23</v>
      </c>
      <c r="AF1217" s="4">
        <v>5</v>
      </c>
      <c r="AG1217" s="4">
        <v>82</v>
      </c>
      <c r="AH1217" s="4">
        <v>92</v>
      </c>
      <c r="AI1217" s="4">
        <v>14</v>
      </c>
      <c r="AJ1217" s="4">
        <v>17</v>
      </c>
      <c r="AK1217" s="4">
        <v>168</v>
      </c>
      <c r="AL1217" s="4">
        <v>35</v>
      </c>
      <c r="AM1217" s="4">
        <v>2</v>
      </c>
      <c r="AN1217" s="4">
        <v>3</v>
      </c>
      <c r="AO1217" s="4">
        <v>136</v>
      </c>
      <c r="AP1217" s="4" t="s">
        <v>14</v>
      </c>
      <c r="AQ1217" s="4">
        <v>120</v>
      </c>
      <c r="AR1217" s="4">
        <v>56</v>
      </c>
      <c r="AS1217" s="4">
        <v>24</v>
      </c>
      <c r="AT1217" s="4">
        <v>154</v>
      </c>
      <c r="AU1217" s="4">
        <v>95</v>
      </c>
      <c r="AV1217" s="4">
        <v>92</v>
      </c>
      <c r="AW1217" s="4">
        <v>95</v>
      </c>
      <c r="AX1217" s="4">
        <v>23</v>
      </c>
      <c r="AY1217" s="4">
        <v>53</v>
      </c>
    </row>
    <row r="1218" spans="1:51">
      <c r="A1218" s="3"/>
      <c r="C1218" s="11">
        <v>0.12</v>
      </c>
      <c r="D1218" s="11">
        <v>0.13</v>
      </c>
      <c r="E1218" s="11">
        <v>0.12</v>
      </c>
      <c r="F1218" s="11">
        <v>0.04</v>
      </c>
      <c r="G1218" s="11">
        <v>0.14000000000000001</v>
      </c>
      <c r="H1218" s="11">
        <v>0.12</v>
      </c>
      <c r="I1218" s="11">
        <v>0.12</v>
      </c>
      <c r="J1218" s="11">
        <v>0.12</v>
      </c>
      <c r="K1218" s="11">
        <v>0.12</v>
      </c>
      <c r="L1218" s="11">
        <v>0.14000000000000001</v>
      </c>
      <c r="M1218" s="11">
        <v>0.1</v>
      </c>
      <c r="N1218" s="11">
        <v>0.12</v>
      </c>
      <c r="O1218" s="11">
        <v>0.11</v>
      </c>
      <c r="P1218" s="11">
        <v>0.13</v>
      </c>
      <c r="Q1218" s="11">
        <v>0.13</v>
      </c>
      <c r="R1218" s="11">
        <v>0.12</v>
      </c>
      <c r="S1218" s="11">
        <v>0.13</v>
      </c>
      <c r="T1218" s="11">
        <v>0.12</v>
      </c>
      <c r="U1218" s="11">
        <v>0.13</v>
      </c>
      <c r="V1218" s="11">
        <v>0.1</v>
      </c>
      <c r="W1218" s="11">
        <v>0.15</v>
      </c>
      <c r="X1218" s="11">
        <v>0.09</v>
      </c>
      <c r="Y1218" s="11">
        <v>0.09</v>
      </c>
      <c r="Z1218" s="11">
        <v>0.1</v>
      </c>
      <c r="AA1218" s="11">
        <v>0.08</v>
      </c>
      <c r="AB1218" s="11">
        <v>0.14000000000000001</v>
      </c>
      <c r="AC1218" s="11">
        <v>0.11</v>
      </c>
      <c r="AD1218" s="11">
        <v>0.2</v>
      </c>
      <c r="AE1218" s="11">
        <v>0.13</v>
      </c>
      <c r="AF1218" s="11">
        <v>0.12</v>
      </c>
      <c r="AG1218" s="11">
        <v>0.14000000000000001</v>
      </c>
      <c r="AH1218" s="11">
        <v>0.12</v>
      </c>
      <c r="AI1218" s="11">
        <v>0.05</v>
      </c>
      <c r="AJ1218" s="11">
        <v>0.04</v>
      </c>
      <c r="AK1218" s="11">
        <v>0.15</v>
      </c>
      <c r="AL1218" s="11">
        <v>0.08</v>
      </c>
      <c r="AM1218" s="11">
        <v>0.03</v>
      </c>
      <c r="AN1218" s="11">
        <v>0.27</v>
      </c>
      <c r="AO1218" s="11">
        <v>0.14000000000000001</v>
      </c>
      <c r="AP1218" s="4" t="s">
        <v>14</v>
      </c>
      <c r="AQ1218" s="11">
        <v>0.14000000000000001</v>
      </c>
      <c r="AR1218" s="11">
        <v>0.08</v>
      </c>
      <c r="AS1218" s="11">
        <v>0.16</v>
      </c>
      <c r="AT1218" s="11">
        <v>0.11</v>
      </c>
      <c r="AU1218" s="11">
        <v>0.13</v>
      </c>
      <c r="AV1218" s="11">
        <v>0.11</v>
      </c>
      <c r="AW1218" s="11">
        <v>0.13</v>
      </c>
      <c r="AX1218" s="11">
        <v>0.09</v>
      </c>
      <c r="AY1218" s="11">
        <v>0.12</v>
      </c>
    </row>
    <row r="1219" spans="1:51">
      <c r="A1219" s="3"/>
      <c r="B1219" t="s">
        <v>79</v>
      </c>
      <c r="C1219" s="4">
        <v>187</v>
      </c>
      <c r="D1219" s="4">
        <v>112</v>
      </c>
      <c r="E1219" s="4">
        <v>45</v>
      </c>
      <c r="F1219" s="4">
        <v>19</v>
      </c>
      <c r="G1219" s="4">
        <v>11</v>
      </c>
      <c r="H1219" s="4">
        <v>93</v>
      </c>
      <c r="I1219" s="4">
        <v>81</v>
      </c>
      <c r="J1219" s="4">
        <v>67</v>
      </c>
      <c r="K1219" s="4">
        <v>101</v>
      </c>
      <c r="L1219" s="4">
        <v>24</v>
      </c>
      <c r="M1219" s="4">
        <v>4</v>
      </c>
      <c r="N1219" s="4">
        <v>9</v>
      </c>
      <c r="O1219" s="4">
        <v>43</v>
      </c>
      <c r="P1219" s="4">
        <v>130</v>
      </c>
      <c r="Q1219" s="4">
        <v>78</v>
      </c>
      <c r="R1219" s="4">
        <v>105</v>
      </c>
      <c r="S1219" s="4">
        <v>84</v>
      </c>
      <c r="T1219" s="4">
        <v>87</v>
      </c>
      <c r="U1219" s="4">
        <v>21</v>
      </c>
      <c r="V1219" s="4">
        <v>25</v>
      </c>
      <c r="W1219" s="4">
        <v>77</v>
      </c>
      <c r="X1219" s="4">
        <v>62</v>
      </c>
      <c r="Y1219" s="4">
        <v>37</v>
      </c>
      <c r="Z1219" s="4">
        <v>32</v>
      </c>
      <c r="AA1219" s="4">
        <v>24</v>
      </c>
      <c r="AB1219" s="4">
        <v>49</v>
      </c>
      <c r="AC1219" s="4">
        <v>141</v>
      </c>
      <c r="AD1219" s="4">
        <v>7</v>
      </c>
      <c r="AE1219" s="4">
        <v>17</v>
      </c>
      <c r="AF1219" s="4">
        <v>7</v>
      </c>
      <c r="AG1219" s="4">
        <v>50</v>
      </c>
      <c r="AH1219" s="4">
        <v>98</v>
      </c>
      <c r="AI1219" s="4">
        <v>37</v>
      </c>
      <c r="AJ1219" s="4">
        <v>60</v>
      </c>
      <c r="AK1219" s="4">
        <v>121</v>
      </c>
      <c r="AL1219" s="4">
        <v>50</v>
      </c>
      <c r="AM1219" s="4">
        <v>10</v>
      </c>
      <c r="AN1219" s="4">
        <v>2</v>
      </c>
      <c r="AO1219" s="4">
        <v>111</v>
      </c>
      <c r="AP1219" s="4">
        <v>1</v>
      </c>
      <c r="AQ1219" s="4">
        <v>94</v>
      </c>
      <c r="AR1219" s="4">
        <v>79</v>
      </c>
      <c r="AS1219" s="4">
        <v>18</v>
      </c>
      <c r="AT1219" s="4">
        <v>158</v>
      </c>
      <c r="AU1219" s="4">
        <v>88</v>
      </c>
      <c r="AV1219" s="4">
        <v>85</v>
      </c>
      <c r="AW1219" s="4">
        <v>89</v>
      </c>
      <c r="AX1219" s="4">
        <v>25</v>
      </c>
      <c r="AY1219" s="4">
        <v>51</v>
      </c>
    </row>
    <row r="1220" spans="1:51">
      <c r="A1220" s="3"/>
      <c r="C1220" s="11">
        <v>0.11</v>
      </c>
      <c r="D1220" s="11">
        <v>0.11</v>
      </c>
      <c r="E1220" s="11">
        <v>0.11</v>
      </c>
      <c r="F1220" s="11">
        <v>0.1</v>
      </c>
      <c r="G1220" s="11">
        <v>0.14000000000000001</v>
      </c>
      <c r="H1220" s="11">
        <v>0.12</v>
      </c>
      <c r="I1220" s="11">
        <v>0.11</v>
      </c>
      <c r="J1220" s="11">
        <v>0.13</v>
      </c>
      <c r="K1220" s="11">
        <v>0.1</v>
      </c>
      <c r="L1220" s="11">
        <v>0.16</v>
      </c>
      <c r="M1220" s="11">
        <v>0.08</v>
      </c>
      <c r="N1220" s="11">
        <v>0.11</v>
      </c>
      <c r="O1220" s="11">
        <v>0.12</v>
      </c>
      <c r="P1220" s="11">
        <v>0.11</v>
      </c>
      <c r="Q1220" s="11">
        <v>0.14000000000000001</v>
      </c>
      <c r="R1220" s="11">
        <v>0.1</v>
      </c>
      <c r="S1220" s="11">
        <v>0.11</v>
      </c>
      <c r="T1220" s="11">
        <v>0.12</v>
      </c>
      <c r="U1220" s="11">
        <v>0.09</v>
      </c>
      <c r="V1220" s="11">
        <v>0.09</v>
      </c>
      <c r="W1220" s="11">
        <v>0.13</v>
      </c>
      <c r="X1220" s="11">
        <v>0.11</v>
      </c>
      <c r="Y1220" s="11">
        <v>0.1</v>
      </c>
      <c r="Z1220" s="11">
        <v>0.1</v>
      </c>
      <c r="AA1220" s="11">
        <v>0.13</v>
      </c>
      <c r="AB1220" s="11">
        <v>0.13</v>
      </c>
      <c r="AC1220" s="11">
        <v>0.12</v>
      </c>
      <c r="AD1220" s="11">
        <v>0.1</v>
      </c>
      <c r="AE1220" s="11">
        <v>0.1</v>
      </c>
      <c r="AF1220" s="11">
        <v>0.15</v>
      </c>
      <c r="AG1220" s="11">
        <v>0.09</v>
      </c>
      <c r="AH1220" s="11">
        <v>0.13</v>
      </c>
      <c r="AI1220" s="11">
        <v>0.13</v>
      </c>
      <c r="AJ1220" s="11">
        <v>0.13</v>
      </c>
      <c r="AK1220" s="11">
        <v>0.11</v>
      </c>
      <c r="AL1220" s="11">
        <v>0.11</v>
      </c>
      <c r="AM1220" s="11">
        <v>0.12</v>
      </c>
      <c r="AN1220" s="11">
        <v>0.16</v>
      </c>
      <c r="AO1220" s="11">
        <v>0.12</v>
      </c>
      <c r="AP1220" s="11">
        <v>0.03</v>
      </c>
      <c r="AQ1220" s="11">
        <v>0.11</v>
      </c>
      <c r="AR1220" s="11">
        <v>0.12</v>
      </c>
      <c r="AS1220" s="11">
        <v>0.12</v>
      </c>
      <c r="AT1220" s="11">
        <v>0.11</v>
      </c>
      <c r="AU1220" s="11">
        <v>0.12</v>
      </c>
      <c r="AV1220" s="11">
        <v>0.1</v>
      </c>
      <c r="AW1220" s="11">
        <v>0.12</v>
      </c>
      <c r="AX1220" s="11">
        <v>0.1</v>
      </c>
      <c r="AY1220" s="11">
        <v>0.12</v>
      </c>
    </row>
    <row r="1221" spans="1:51">
      <c r="A1221" s="3"/>
      <c r="B1221" t="s">
        <v>330</v>
      </c>
      <c r="C1221" s="4">
        <v>164</v>
      </c>
      <c r="D1221" s="4">
        <v>109</v>
      </c>
      <c r="E1221" s="4">
        <v>13</v>
      </c>
      <c r="F1221" s="4">
        <v>37</v>
      </c>
      <c r="G1221" s="4">
        <v>5</v>
      </c>
      <c r="H1221" s="4">
        <v>66</v>
      </c>
      <c r="I1221" s="4">
        <v>75</v>
      </c>
      <c r="J1221" s="4">
        <v>49</v>
      </c>
      <c r="K1221" s="4">
        <v>113</v>
      </c>
      <c r="L1221" s="4">
        <v>16</v>
      </c>
      <c r="M1221" s="4">
        <v>5</v>
      </c>
      <c r="N1221" s="4">
        <v>9</v>
      </c>
      <c r="O1221" s="4">
        <v>65</v>
      </c>
      <c r="P1221" s="4">
        <v>76</v>
      </c>
      <c r="Q1221" s="4">
        <v>62</v>
      </c>
      <c r="R1221" s="4">
        <v>81</v>
      </c>
      <c r="S1221" s="4">
        <v>80</v>
      </c>
      <c r="T1221" s="4">
        <v>56</v>
      </c>
      <c r="U1221" s="4">
        <v>29</v>
      </c>
      <c r="V1221" s="4">
        <v>42</v>
      </c>
      <c r="W1221" s="4">
        <v>73</v>
      </c>
      <c r="X1221" s="4">
        <v>21</v>
      </c>
      <c r="Y1221" s="4">
        <v>49</v>
      </c>
      <c r="Z1221" s="4">
        <v>36</v>
      </c>
      <c r="AA1221" s="4">
        <v>28</v>
      </c>
      <c r="AB1221" s="4">
        <v>20</v>
      </c>
      <c r="AC1221" s="4">
        <v>133</v>
      </c>
      <c r="AD1221" s="4">
        <v>5</v>
      </c>
      <c r="AE1221" s="4">
        <v>12</v>
      </c>
      <c r="AF1221" s="4">
        <v>4</v>
      </c>
      <c r="AG1221" s="4">
        <v>106</v>
      </c>
      <c r="AH1221" s="4">
        <v>45</v>
      </c>
      <c r="AI1221" s="4">
        <v>8</v>
      </c>
      <c r="AJ1221" s="4">
        <v>44</v>
      </c>
      <c r="AK1221" s="4">
        <v>111</v>
      </c>
      <c r="AL1221" s="4">
        <v>99</v>
      </c>
      <c r="AM1221" s="4">
        <v>2</v>
      </c>
      <c r="AN1221" s="4">
        <v>1</v>
      </c>
      <c r="AO1221" s="4">
        <v>32</v>
      </c>
      <c r="AP1221" s="4">
        <v>11</v>
      </c>
      <c r="AQ1221" s="4">
        <v>23</v>
      </c>
      <c r="AR1221" s="4">
        <v>122</v>
      </c>
      <c r="AS1221" s="4">
        <v>13</v>
      </c>
      <c r="AT1221" s="4">
        <v>143</v>
      </c>
      <c r="AU1221" s="4">
        <v>71</v>
      </c>
      <c r="AV1221" s="4">
        <v>70</v>
      </c>
      <c r="AW1221" s="4">
        <v>56</v>
      </c>
      <c r="AX1221" s="4">
        <v>24</v>
      </c>
      <c r="AY1221" s="4">
        <v>51</v>
      </c>
    </row>
    <row r="1222" spans="1:51">
      <c r="A1222" s="3"/>
      <c r="C1222" s="11">
        <v>0.1</v>
      </c>
      <c r="D1222" s="11">
        <v>0.11</v>
      </c>
      <c r="E1222" s="11">
        <v>0.03</v>
      </c>
      <c r="F1222" s="11">
        <v>0.2</v>
      </c>
      <c r="G1222" s="11">
        <v>0.06</v>
      </c>
      <c r="H1222" s="11">
        <v>0.08</v>
      </c>
      <c r="I1222" s="11">
        <v>0.1</v>
      </c>
      <c r="J1222" s="11">
        <v>0.09</v>
      </c>
      <c r="K1222" s="11">
        <v>0.11</v>
      </c>
      <c r="L1222" s="11">
        <v>0.11</v>
      </c>
      <c r="M1222" s="11">
        <v>0.11</v>
      </c>
      <c r="N1222" s="11">
        <v>0.1</v>
      </c>
      <c r="O1222" s="11">
        <v>0.18</v>
      </c>
      <c r="P1222" s="11">
        <v>7.0000000000000007E-2</v>
      </c>
      <c r="Q1222" s="11">
        <v>0.11</v>
      </c>
      <c r="R1222" s="11">
        <v>0.08</v>
      </c>
      <c r="S1222" s="11">
        <v>0.11</v>
      </c>
      <c r="T1222" s="11">
        <v>0.08</v>
      </c>
      <c r="U1222" s="11">
        <v>0.13</v>
      </c>
      <c r="V1222" s="11">
        <v>0.15</v>
      </c>
      <c r="W1222" s="11">
        <v>0.12</v>
      </c>
      <c r="X1222" s="11">
        <v>0.04</v>
      </c>
      <c r="Y1222" s="11">
        <v>0.14000000000000001</v>
      </c>
      <c r="Z1222" s="11">
        <v>0.12</v>
      </c>
      <c r="AA1222" s="11">
        <v>0.15</v>
      </c>
      <c r="AB1222" s="11">
        <v>0.05</v>
      </c>
      <c r="AC1222" s="11">
        <v>0.11</v>
      </c>
      <c r="AD1222" s="11">
        <v>7.0000000000000007E-2</v>
      </c>
      <c r="AE1222" s="11">
        <v>7.0000000000000007E-2</v>
      </c>
      <c r="AF1222" s="11">
        <v>0.08</v>
      </c>
      <c r="AG1222" s="11">
        <v>0.18</v>
      </c>
      <c r="AH1222" s="11">
        <v>0.06</v>
      </c>
      <c r="AI1222" s="11">
        <v>0.03</v>
      </c>
      <c r="AJ1222" s="11">
        <v>0.09</v>
      </c>
      <c r="AK1222" s="11">
        <v>0.1</v>
      </c>
      <c r="AL1222" s="11">
        <v>0.23</v>
      </c>
      <c r="AM1222" s="11">
        <v>0.03</v>
      </c>
      <c r="AN1222" s="11">
        <v>7.0000000000000007E-2</v>
      </c>
      <c r="AO1222" s="11">
        <v>0.03</v>
      </c>
      <c r="AP1222" s="11">
        <v>0.35</v>
      </c>
      <c r="AQ1222" s="11">
        <v>0.03</v>
      </c>
      <c r="AR1222" s="11">
        <v>0.18</v>
      </c>
      <c r="AS1222" s="11">
        <v>0.09</v>
      </c>
      <c r="AT1222" s="11">
        <v>0.1</v>
      </c>
      <c r="AU1222" s="11">
        <v>0.1</v>
      </c>
      <c r="AV1222" s="11">
        <v>0.08</v>
      </c>
      <c r="AW1222" s="11">
        <v>7.0000000000000007E-2</v>
      </c>
      <c r="AX1222" s="11">
        <v>0.1</v>
      </c>
      <c r="AY1222" s="11">
        <v>0.12</v>
      </c>
    </row>
    <row r="1223" spans="1:51">
      <c r="A1223" s="3"/>
      <c r="B1223" t="s">
        <v>331</v>
      </c>
      <c r="C1223" s="4">
        <v>56</v>
      </c>
      <c r="D1223" s="4">
        <v>30</v>
      </c>
      <c r="E1223" s="4">
        <v>11</v>
      </c>
      <c r="F1223" s="4">
        <v>12</v>
      </c>
      <c r="G1223" s="4">
        <v>3</v>
      </c>
      <c r="H1223" s="4">
        <v>16</v>
      </c>
      <c r="I1223" s="4">
        <v>35</v>
      </c>
      <c r="J1223" s="4">
        <v>19</v>
      </c>
      <c r="K1223" s="4">
        <v>29</v>
      </c>
      <c r="L1223" s="4">
        <v>1</v>
      </c>
      <c r="M1223" s="4">
        <v>3</v>
      </c>
      <c r="N1223" s="4">
        <v>4</v>
      </c>
      <c r="O1223" s="4">
        <v>8</v>
      </c>
      <c r="P1223" s="4">
        <v>43</v>
      </c>
      <c r="Q1223" s="4">
        <v>15</v>
      </c>
      <c r="R1223" s="4">
        <v>41</v>
      </c>
      <c r="S1223" s="4">
        <v>16</v>
      </c>
      <c r="T1223" s="4">
        <v>31</v>
      </c>
      <c r="U1223" s="4">
        <v>8</v>
      </c>
      <c r="V1223" s="4">
        <v>14</v>
      </c>
      <c r="W1223" s="4">
        <v>17</v>
      </c>
      <c r="X1223" s="4">
        <v>17</v>
      </c>
      <c r="Y1223" s="4">
        <v>8</v>
      </c>
      <c r="Z1223" s="4">
        <v>13</v>
      </c>
      <c r="AA1223" s="4">
        <v>6</v>
      </c>
      <c r="AB1223" s="4">
        <v>14</v>
      </c>
      <c r="AC1223" s="4">
        <v>41</v>
      </c>
      <c r="AD1223" s="4">
        <v>1</v>
      </c>
      <c r="AE1223" s="4">
        <v>5</v>
      </c>
      <c r="AF1223" s="4">
        <v>2</v>
      </c>
      <c r="AG1223" s="4">
        <v>20</v>
      </c>
      <c r="AH1223" s="4">
        <v>27</v>
      </c>
      <c r="AI1223" s="4">
        <v>5</v>
      </c>
      <c r="AJ1223" s="4">
        <v>17</v>
      </c>
      <c r="AK1223" s="4">
        <v>35</v>
      </c>
      <c r="AL1223" s="4">
        <v>11</v>
      </c>
      <c r="AM1223" s="4" t="s">
        <v>14</v>
      </c>
      <c r="AN1223" s="4" t="s">
        <v>14</v>
      </c>
      <c r="AO1223" s="4">
        <v>40</v>
      </c>
      <c r="AP1223" s="4" t="s">
        <v>14</v>
      </c>
      <c r="AQ1223" s="4">
        <v>32</v>
      </c>
      <c r="AR1223" s="4">
        <v>19</v>
      </c>
      <c r="AS1223" s="4">
        <v>37</v>
      </c>
      <c r="AT1223" s="4">
        <v>9</v>
      </c>
      <c r="AU1223" s="4">
        <v>25</v>
      </c>
      <c r="AV1223" s="4">
        <v>25</v>
      </c>
      <c r="AW1223" s="4">
        <v>22</v>
      </c>
      <c r="AX1223" s="4">
        <v>9</v>
      </c>
      <c r="AY1223" s="4">
        <v>17</v>
      </c>
    </row>
    <row r="1224" spans="1:51">
      <c r="A1224" s="3"/>
      <c r="C1224" s="11">
        <v>0.03</v>
      </c>
      <c r="D1224" s="11">
        <v>0.03</v>
      </c>
      <c r="E1224" s="11">
        <v>0.03</v>
      </c>
      <c r="F1224" s="11">
        <v>7.0000000000000007E-2</v>
      </c>
      <c r="G1224" s="11">
        <v>0.04</v>
      </c>
      <c r="H1224" s="11">
        <v>0.02</v>
      </c>
      <c r="I1224" s="11">
        <v>0.05</v>
      </c>
      <c r="J1224" s="11">
        <v>0.04</v>
      </c>
      <c r="K1224" s="11">
        <v>0.03</v>
      </c>
      <c r="L1224" s="11">
        <v>0.01</v>
      </c>
      <c r="M1224" s="11">
        <v>0.06</v>
      </c>
      <c r="N1224" s="11">
        <v>0.05</v>
      </c>
      <c r="O1224" s="11">
        <v>0.02</v>
      </c>
      <c r="P1224" s="11">
        <v>0.04</v>
      </c>
      <c r="Q1224" s="11">
        <v>0.03</v>
      </c>
      <c r="R1224" s="11">
        <v>0.04</v>
      </c>
      <c r="S1224" s="11">
        <v>0.02</v>
      </c>
      <c r="T1224" s="11">
        <v>0.04</v>
      </c>
      <c r="U1224" s="11">
        <v>0.04</v>
      </c>
      <c r="V1224" s="11">
        <v>0.05</v>
      </c>
      <c r="W1224" s="11">
        <v>0.03</v>
      </c>
      <c r="X1224" s="11">
        <v>0.03</v>
      </c>
      <c r="Y1224" s="11">
        <v>0.02</v>
      </c>
      <c r="Z1224" s="11">
        <v>0.04</v>
      </c>
      <c r="AA1224" s="11">
        <v>0.03</v>
      </c>
      <c r="AB1224" s="11">
        <v>0.04</v>
      </c>
      <c r="AC1224" s="11">
        <v>0.03</v>
      </c>
      <c r="AD1224" s="11">
        <v>0.01</v>
      </c>
      <c r="AE1224" s="11">
        <v>0.03</v>
      </c>
      <c r="AF1224" s="11">
        <v>0.04</v>
      </c>
      <c r="AG1224" s="11">
        <v>0.03</v>
      </c>
      <c r="AH1224" s="11">
        <v>0.04</v>
      </c>
      <c r="AI1224" s="11">
        <v>0.02</v>
      </c>
      <c r="AJ1224" s="11">
        <v>0.04</v>
      </c>
      <c r="AK1224" s="11">
        <v>0.03</v>
      </c>
      <c r="AL1224" s="11">
        <v>0.02</v>
      </c>
      <c r="AM1224" s="4" t="s">
        <v>14</v>
      </c>
      <c r="AN1224" s="4" t="s">
        <v>14</v>
      </c>
      <c r="AO1224" s="11">
        <v>0.04</v>
      </c>
      <c r="AP1224" s="4" t="s">
        <v>14</v>
      </c>
      <c r="AQ1224" s="11">
        <v>0.04</v>
      </c>
      <c r="AR1224" s="11">
        <v>0.03</v>
      </c>
      <c r="AS1224" s="11">
        <v>0.25</v>
      </c>
      <c r="AT1224" s="11">
        <v>0.01</v>
      </c>
      <c r="AU1224" s="11">
        <v>0.04</v>
      </c>
      <c r="AV1224" s="11">
        <v>0.03</v>
      </c>
      <c r="AW1224" s="11">
        <v>0.03</v>
      </c>
      <c r="AX1224" s="11">
        <v>0.04</v>
      </c>
      <c r="AY1224" s="11">
        <v>0.04</v>
      </c>
    </row>
    <row r="1225" spans="1:51">
      <c r="A1225" s="3"/>
      <c r="B1225" t="s">
        <v>332</v>
      </c>
      <c r="C1225" s="4">
        <v>37</v>
      </c>
      <c r="D1225" s="4">
        <v>26</v>
      </c>
      <c r="E1225" s="4">
        <v>9</v>
      </c>
      <c r="F1225" s="4">
        <v>2</v>
      </c>
      <c r="G1225" s="4" t="s">
        <v>14</v>
      </c>
      <c r="H1225" s="4">
        <v>13</v>
      </c>
      <c r="I1225" s="4">
        <v>19</v>
      </c>
      <c r="J1225" s="4">
        <v>12</v>
      </c>
      <c r="K1225" s="4">
        <v>20</v>
      </c>
      <c r="L1225" s="4">
        <v>4</v>
      </c>
      <c r="M1225" s="4">
        <v>1</v>
      </c>
      <c r="N1225" s="4">
        <v>2</v>
      </c>
      <c r="O1225" s="4">
        <v>4</v>
      </c>
      <c r="P1225" s="4">
        <v>28</v>
      </c>
      <c r="Q1225" s="4">
        <v>13</v>
      </c>
      <c r="R1225" s="4">
        <v>24</v>
      </c>
      <c r="S1225" s="4">
        <v>18</v>
      </c>
      <c r="T1225" s="4">
        <v>12</v>
      </c>
      <c r="U1225" s="4">
        <v>3</v>
      </c>
      <c r="V1225" s="4">
        <v>8</v>
      </c>
      <c r="W1225" s="4">
        <v>23</v>
      </c>
      <c r="X1225" s="4">
        <v>3</v>
      </c>
      <c r="Y1225" s="4">
        <v>5</v>
      </c>
      <c r="Z1225" s="4">
        <v>8</v>
      </c>
      <c r="AA1225" s="4">
        <v>4</v>
      </c>
      <c r="AB1225" s="4">
        <v>8</v>
      </c>
      <c r="AC1225" s="4">
        <v>24</v>
      </c>
      <c r="AD1225" s="4">
        <v>2</v>
      </c>
      <c r="AE1225" s="4">
        <v>7</v>
      </c>
      <c r="AF1225" s="4">
        <v>2</v>
      </c>
      <c r="AG1225" s="4">
        <v>17</v>
      </c>
      <c r="AH1225" s="4">
        <v>20</v>
      </c>
      <c r="AI1225" s="4" t="s">
        <v>14</v>
      </c>
      <c r="AJ1225" s="4">
        <v>1</v>
      </c>
      <c r="AK1225" s="4">
        <v>36</v>
      </c>
      <c r="AL1225" s="4">
        <v>10</v>
      </c>
      <c r="AM1225" s="4">
        <v>2</v>
      </c>
      <c r="AN1225" s="4">
        <v>1</v>
      </c>
      <c r="AO1225" s="4">
        <v>20</v>
      </c>
      <c r="AP1225" s="4">
        <v>2</v>
      </c>
      <c r="AQ1225" s="4">
        <v>15</v>
      </c>
      <c r="AR1225" s="4">
        <v>20</v>
      </c>
      <c r="AS1225" s="4">
        <v>3</v>
      </c>
      <c r="AT1225" s="4">
        <v>33</v>
      </c>
      <c r="AU1225" s="4">
        <v>20</v>
      </c>
      <c r="AV1225" s="4">
        <v>11</v>
      </c>
      <c r="AW1225" s="4">
        <v>11</v>
      </c>
      <c r="AX1225" s="4">
        <v>8</v>
      </c>
      <c r="AY1225" s="4">
        <v>15</v>
      </c>
    </row>
    <row r="1226" spans="1:51">
      <c r="A1226" s="3"/>
      <c r="C1226" s="11">
        <v>0.02</v>
      </c>
      <c r="D1226" s="11">
        <v>0.03</v>
      </c>
      <c r="E1226" s="11">
        <v>0.02</v>
      </c>
      <c r="F1226" s="11">
        <v>0.01</v>
      </c>
      <c r="G1226" s="4" t="s">
        <v>14</v>
      </c>
      <c r="H1226" s="11">
        <v>0.02</v>
      </c>
      <c r="I1226" s="11">
        <v>0.02</v>
      </c>
      <c r="J1226" s="11">
        <v>0.02</v>
      </c>
      <c r="K1226" s="11">
        <v>0.02</v>
      </c>
      <c r="L1226" s="11">
        <v>0.03</v>
      </c>
      <c r="M1226" s="11">
        <v>0.02</v>
      </c>
      <c r="N1226" s="11">
        <v>0.02</v>
      </c>
      <c r="O1226" s="11">
        <v>0.01</v>
      </c>
      <c r="P1226" s="11">
        <v>0.02</v>
      </c>
      <c r="Q1226" s="11">
        <v>0.02</v>
      </c>
      <c r="R1226" s="11">
        <v>0.02</v>
      </c>
      <c r="S1226" s="11">
        <v>0.02</v>
      </c>
      <c r="T1226" s="11">
        <v>0.02</v>
      </c>
      <c r="U1226" s="11">
        <v>0.01</v>
      </c>
      <c r="V1226" s="11">
        <v>0.03</v>
      </c>
      <c r="W1226" s="11">
        <v>0.04</v>
      </c>
      <c r="X1226" s="11">
        <v>0.01</v>
      </c>
      <c r="Y1226" s="11">
        <v>0.01</v>
      </c>
      <c r="Z1226" s="11">
        <v>0.03</v>
      </c>
      <c r="AA1226" s="11">
        <v>0.02</v>
      </c>
      <c r="AB1226" s="11">
        <v>0.02</v>
      </c>
      <c r="AC1226" s="11">
        <v>0.02</v>
      </c>
      <c r="AD1226" s="11">
        <v>0.03</v>
      </c>
      <c r="AE1226" s="11">
        <v>0.04</v>
      </c>
      <c r="AF1226" s="11">
        <v>0.03</v>
      </c>
      <c r="AG1226" s="11">
        <v>0.03</v>
      </c>
      <c r="AH1226" s="11">
        <v>0.03</v>
      </c>
      <c r="AI1226" s="4" t="s">
        <v>14</v>
      </c>
      <c r="AJ1226" s="11">
        <v>0</v>
      </c>
      <c r="AK1226" s="11">
        <v>0.03</v>
      </c>
      <c r="AL1226" s="11">
        <v>0.02</v>
      </c>
      <c r="AM1226" s="11">
        <v>0.03</v>
      </c>
      <c r="AN1226" s="11">
        <v>7.0000000000000007E-2</v>
      </c>
      <c r="AO1226" s="11">
        <v>0.02</v>
      </c>
      <c r="AP1226" s="11">
        <v>0.06</v>
      </c>
      <c r="AQ1226" s="11">
        <v>0.02</v>
      </c>
      <c r="AR1226" s="11">
        <v>0.03</v>
      </c>
      <c r="AS1226" s="11">
        <v>0.02</v>
      </c>
      <c r="AT1226" s="11">
        <v>0.02</v>
      </c>
      <c r="AU1226" s="11">
        <v>0.03</v>
      </c>
      <c r="AV1226" s="11">
        <v>0.01</v>
      </c>
      <c r="AW1226" s="11">
        <v>0.01</v>
      </c>
      <c r="AX1226" s="11">
        <v>0.03</v>
      </c>
      <c r="AY1226" s="11">
        <v>0.03</v>
      </c>
    </row>
    <row r="1227" spans="1:51">
      <c r="A1227" s="3"/>
      <c r="B1227" t="s">
        <v>333</v>
      </c>
      <c r="C1227" s="4">
        <v>35</v>
      </c>
      <c r="D1227" s="4">
        <v>16</v>
      </c>
      <c r="E1227" s="4">
        <v>9</v>
      </c>
      <c r="F1227" s="4">
        <v>2</v>
      </c>
      <c r="G1227" s="4">
        <v>7</v>
      </c>
      <c r="H1227" s="4">
        <v>23</v>
      </c>
      <c r="I1227" s="4">
        <v>12</v>
      </c>
      <c r="J1227" s="4">
        <v>14</v>
      </c>
      <c r="K1227" s="4">
        <v>19</v>
      </c>
      <c r="L1227" s="4">
        <v>5</v>
      </c>
      <c r="M1227" s="4">
        <v>1</v>
      </c>
      <c r="N1227" s="4">
        <v>4</v>
      </c>
      <c r="O1227" s="4">
        <v>5</v>
      </c>
      <c r="P1227" s="4">
        <v>30</v>
      </c>
      <c r="Q1227" s="4">
        <v>11</v>
      </c>
      <c r="R1227" s="4">
        <v>23</v>
      </c>
      <c r="S1227" s="4">
        <v>15</v>
      </c>
      <c r="T1227" s="4">
        <v>20</v>
      </c>
      <c r="U1227" s="4">
        <v>8</v>
      </c>
      <c r="V1227" s="4">
        <v>5</v>
      </c>
      <c r="W1227" s="4">
        <v>15</v>
      </c>
      <c r="X1227" s="4">
        <v>6</v>
      </c>
      <c r="Y1227" s="4">
        <v>4</v>
      </c>
      <c r="Z1227" s="4">
        <v>5</v>
      </c>
      <c r="AA1227" s="4">
        <v>6</v>
      </c>
      <c r="AB1227" s="4">
        <v>9</v>
      </c>
      <c r="AC1227" s="4">
        <v>24</v>
      </c>
      <c r="AD1227" s="4">
        <v>1</v>
      </c>
      <c r="AE1227" s="4">
        <v>4</v>
      </c>
      <c r="AF1227" s="4" t="s">
        <v>14</v>
      </c>
      <c r="AG1227" s="4">
        <v>15</v>
      </c>
      <c r="AH1227" s="4">
        <v>16</v>
      </c>
      <c r="AI1227" s="4">
        <v>3</v>
      </c>
      <c r="AJ1227" s="4">
        <v>18</v>
      </c>
      <c r="AK1227" s="4">
        <v>14</v>
      </c>
      <c r="AL1227" s="4">
        <v>5</v>
      </c>
      <c r="AM1227" s="4" t="s">
        <v>14</v>
      </c>
      <c r="AN1227" s="4" t="s">
        <v>14</v>
      </c>
      <c r="AO1227" s="4">
        <v>25</v>
      </c>
      <c r="AP1227" s="4">
        <v>1</v>
      </c>
      <c r="AQ1227" s="4">
        <v>22</v>
      </c>
      <c r="AR1227" s="4">
        <v>9</v>
      </c>
      <c r="AS1227" s="4">
        <v>8</v>
      </c>
      <c r="AT1227" s="4">
        <v>23</v>
      </c>
      <c r="AU1227" s="4">
        <v>16</v>
      </c>
      <c r="AV1227" s="4">
        <v>18</v>
      </c>
      <c r="AW1227" s="4">
        <v>14</v>
      </c>
      <c r="AX1227" s="4">
        <v>3</v>
      </c>
      <c r="AY1227" s="4">
        <v>11</v>
      </c>
    </row>
    <row r="1228" spans="1:51">
      <c r="A1228" s="3"/>
      <c r="C1228" s="11">
        <v>0.02</v>
      </c>
      <c r="D1228" s="11">
        <v>0.02</v>
      </c>
      <c r="E1228" s="11">
        <v>0.02</v>
      </c>
      <c r="F1228" s="11">
        <v>0.01</v>
      </c>
      <c r="G1228" s="11">
        <v>0.09</v>
      </c>
      <c r="H1228" s="11">
        <v>0.03</v>
      </c>
      <c r="I1228" s="11">
        <v>0.02</v>
      </c>
      <c r="J1228" s="11">
        <v>0.03</v>
      </c>
      <c r="K1228" s="11">
        <v>0.02</v>
      </c>
      <c r="L1228" s="11">
        <v>0.03</v>
      </c>
      <c r="M1228" s="11">
        <v>0.02</v>
      </c>
      <c r="N1228" s="11">
        <v>0.04</v>
      </c>
      <c r="O1228" s="11">
        <v>0.01</v>
      </c>
      <c r="P1228" s="11">
        <v>0.03</v>
      </c>
      <c r="Q1228" s="11">
        <v>0.02</v>
      </c>
      <c r="R1228" s="11">
        <v>0.02</v>
      </c>
      <c r="S1228" s="11">
        <v>0.02</v>
      </c>
      <c r="T1228" s="11">
        <v>0.03</v>
      </c>
      <c r="U1228" s="11">
        <v>0.03</v>
      </c>
      <c r="V1228" s="11">
        <v>0.02</v>
      </c>
      <c r="W1228" s="11">
        <v>0.03</v>
      </c>
      <c r="X1228" s="11">
        <v>0.01</v>
      </c>
      <c r="Y1228" s="11">
        <v>0.01</v>
      </c>
      <c r="Z1228" s="11">
        <v>0.02</v>
      </c>
      <c r="AA1228" s="11">
        <v>0.03</v>
      </c>
      <c r="AB1228" s="11">
        <v>0.02</v>
      </c>
      <c r="AC1228" s="11">
        <v>0.02</v>
      </c>
      <c r="AD1228" s="11">
        <v>0.01</v>
      </c>
      <c r="AE1228" s="11">
        <v>0.02</v>
      </c>
      <c r="AF1228" s="4" t="s">
        <v>14</v>
      </c>
      <c r="AG1228" s="11">
        <v>0.03</v>
      </c>
      <c r="AH1228" s="11">
        <v>0.02</v>
      </c>
      <c r="AI1228" s="11">
        <v>0.01</v>
      </c>
      <c r="AJ1228" s="11">
        <v>0.04</v>
      </c>
      <c r="AK1228" s="11">
        <v>0.01</v>
      </c>
      <c r="AL1228" s="11">
        <v>0.01</v>
      </c>
      <c r="AM1228" s="4" t="s">
        <v>14</v>
      </c>
      <c r="AN1228" s="4" t="s">
        <v>14</v>
      </c>
      <c r="AO1228" s="11">
        <v>0.03</v>
      </c>
      <c r="AP1228" s="11">
        <v>0.03</v>
      </c>
      <c r="AQ1228" s="11">
        <v>0.03</v>
      </c>
      <c r="AR1228" s="11">
        <v>0.01</v>
      </c>
      <c r="AS1228" s="11">
        <v>0.05</v>
      </c>
      <c r="AT1228" s="11">
        <v>0.02</v>
      </c>
      <c r="AU1228" s="11">
        <v>0.02</v>
      </c>
      <c r="AV1228" s="11">
        <v>0.02</v>
      </c>
      <c r="AW1228" s="11">
        <v>0.02</v>
      </c>
      <c r="AX1228" s="11">
        <v>0.01</v>
      </c>
      <c r="AY1228" s="11">
        <v>0.03</v>
      </c>
    </row>
    <row r="1229" spans="1:51">
      <c r="A1229" s="3"/>
      <c r="B1229" t="s">
        <v>334</v>
      </c>
      <c r="C1229" s="4">
        <v>13</v>
      </c>
      <c r="D1229" s="4">
        <v>6</v>
      </c>
      <c r="E1229" s="4">
        <v>2</v>
      </c>
      <c r="F1229" s="4">
        <v>4</v>
      </c>
      <c r="G1229" s="4">
        <v>1</v>
      </c>
      <c r="H1229" s="4">
        <v>4</v>
      </c>
      <c r="I1229" s="4">
        <v>8</v>
      </c>
      <c r="J1229" s="4">
        <v>3</v>
      </c>
      <c r="K1229" s="4">
        <v>11</v>
      </c>
      <c r="L1229" s="4" t="s">
        <v>14</v>
      </c>
      <c r="M1229" s="4" t="s">
        <v>14</v>
      </c>
      <c r="N1229" s="4">
        <v>1</v>
      </c>
      <c r="O1229" s="4">
        <v>2</v>
      </c>
      <c r="P1229" s="4">
        <v>10</v>
      </c>
      <c r="Q1229" s="4">
        <v>2</v>
      </c>
      <c r="R1229" s="4">
        <v>11</v>
      </c>
      <c r="S1229" s="4">
        <v>4</v>
      </c>
      <c r="T1229" s="4">
        <v>7</v>
      </c>
      <c r="U1229" s="4">
        <v>3</v>
      </c>
      <c r="V1229" s="4">
        <v>4</v>
      </c>
      <c r="W1229" s="4">
        <v>2</v>
      </c>
      <c r="X1229" s="4">
        <v>5</v>
      </c>
      <c r="Y1229" s="4">
        <v>3</v>
      </c>
      <c r="Z1229" s="4">
        <v>3</v>
      </c>
      <c r="AA1229" s="4">
        <v>1</v>
      </c>
      <c r="AB1229" s="4">
        <v>2</v>
      </c>
      <c r="AC1229" s="4">
        <v>9</v>
      </c>
      <c r="AD1229" s="4" t="s">
        <v>14</v>
      </c>
      <c r="AE1229" s="4">
        <v>1</v>
      </c>
      <c r="AF1229" s="4" t="s">
        <v>14</v>
      </c>
      <c r="AG1229" s="4">
        <v>7</v>
      </c>
      <c r="AH1229" s="4">
        <v>4</v>
      </c>
      <c r="AI1229" s="4">
        <v>1</v>
      </c>
      <c r="AJ1229" s="4">
        <v>1</v>
      </c>
      <c r="AK1229" s="4">
        <v>11</v>
      </c>
      <c r="AL1229" s="4">
        <v>2</v>
      </c>
      <c r="AM1229" s="4">
        <v>2</v>
      </c>
      <c r="AN1229" s="4" t="s">
        <v>14</v>
      </c>
      <c r="AO1229" s="4">
        <v>8</v>
      </c>
      <c r="AP1229" s="4" t="s">
        <v>14</v>
      </c>
      <c r="AQ1229" s="4">
        <v>7</v>
      </c>
      <c r="AR1229" s="4">
        <v>5</v>
      </c>
      <c r="AS1229" s="4">
        <v>1</v>
      </c>
      <c r="AT1229" s="4">
        <v>11</v>
      </c>
      <c r="AU1229" s="4">
        <v>7</v>
      </c>
      <c r="AV1229" s="4">
        <v>6</v>
      </c>
      <c r="AW1229" s="4">
        <v>1</v>
      </c>
      <c r="AX1229" s="4">
        <v>5</v>
      </c>
      <c r="AY1229" s="4">
        <v>4</v>
      </c>
    </row>
    <row r="1230" spans="1:51">
      <c r="A1230" s="3"/>
      <c r="C1230" s="11">
        <v>0.01</v>
      </c>
      <c r="D1230" s="11">
        <v>0.01</v>
      </c>
      <c r="E1230" s="11">
        <v>0.01</v>
      </c>
      <c r="F1230" s="11">
        <v>0.02</v>
      </c>
      <c r="G1230" s="11">
        <v>0.01</v>
      </c>
      <c r="H1230" s="11">
        <v>0.01</v>
      </c>
      <c r="I1230" s="11">
        <v>0.01</v>
      </c>
      <c r="J1230" s="11">
        <v>0.01</v>
      </c>
      <c r="K1230" s="11">
        <v>0.01</v>
      </c>
      <c r="L1230" s="4" t="s">
        <v>14</v>
      </c>
      <c r="M1230" s="4" t="s">
        <v>14</v>
      </c>
      <c r="N1230" s="11">
        <v>0.01</v>
      </c>
      <c r="O1230" s="11">
        <v>0.01</v>
      </c>
      <c r="P1230" s="11">
        <v>0.01</v>
      </c>
      <c r="Q1230" s="11">
        <v>0</v>
      </c>
      <c r="R1230" s="11">
        <v>0.01</v>
      </c>
      <c r="S1230" s="11">
        <v>0.01</v>
      </c>
      <c r="T1230" s="11">
        <v>0.01</v>
      </c>
      <c r="U1230" s="11">
        <v>0.01</v>
      </c>
      <c r="V1230" s="11">
        <v>0.01</v>
      </c>
      <c r="W1230" s="11">
        <v>0</v>
      </c>
      <c r="X1230" s="11">
        <v>0.01</v>
      </c>
      <c r="Y1230" s="11">
        <v>0.01</v>
      </c>
      <c r="Z1230" s="11">
        <v>0.01</v>
      </c>
      <c r="AA1230" s="11">
        <v>0</v>
      </c>
      <c r="AB1230" s="11">
        <v>0.01</v>
      </c>
      <c r="AC1230" s="11">
        <v>0.01</v>
      </c>
      <c r="AD1230" s="4" t="s">
        <v>14</v>
      </c>
      <c r="AE1230" s="11">
        <v>0.01</v>
      </c>
      <c r="AF1230" s="4" t="s">
        <v>14</v>
      </c>
      <c r="AG1230" s="11">
        <v>0.01</v>
      </c>
      <c r="AH1230" s="11">
        <v>0.01</v>
      </c>
      <c r="AI1230" s="11">
        <v>0</v>
      </c>
      <c r="AJ1230" s="11">
        <v>0</v>
      </c>
      <c r="AK1230" s="11">
        <v>0.01</v>
      </c>
      <c r="AL1230" s="11">
        <v>0</v>
      </c>
      <c r="AM1230" s="11">
        <v>0.03</v>
      </c>
      <c r="AN1230" s="4" t="s">
        <v>14</v>
      </c>
      <c r="AO1230" s="11">
        <v>0.01</v>
      </c>
      <c r="AP1230" s="4" t="s">
        <v>14</v>
      </c>
      <c r="AQ1230" s="11">
        <v>0.01</v>
      </c>
      <c r="AR1230" s="11">
        <v>0.01</v>
      </c>
      <c r="AS1230" s="11">
        <v>0.01</v>
      </c>
      <c r="AT1230" s="11">
        <v>0.01</v>
      </c>
      <c r="AU1230" s="11">
        <v>0.01</v>
      </c>
      <c r="AV1230" s="11">
        <v>0.01</v>
      </c>
      <c r="AW1230" s="11">
        <v>0</v>
      </c>
      <c r="AX1230" s="11">
        <v>0.02</v>
      </c>
      <c r="AY1230" s="11">
        <v>0.01</v>
      </c>
    </row>
    <row r="1231" spans="1:51">
      <c r="A1231" s="3"/>
      <c r="B1231" t="s">
        <v>335</v>
      </c>
      <c r="C1231" s="4">
        <v>7</v>
      </c>
      <c r="D1231" s="4">
        <v>2</v>
      </c>
      <c r="E1231" s="4">
        <v>3</v>
      </c>
      <c r="F1231" s="4" t="s">
        <v>14</v>
      </c>
      <c r="G1231" s="4">
        <v>2</v>
      </c>
      <c r="H1231" s="4">
        <v>6</v>
      </c>
      <c r="I1231" s="4">
        <v>1</v>
      </c>
      <c r="J1231" s="4">
        <v>3</v>
      </c>
      <c r="K1231" s="4">
        <v>6</v>
      </c>
      <c r="L1231" s="4" t="s">
        <v>14</v>
      </c>
      <c r="M1231" s="4" t="s">
        <v>14</v>
      </c>
      <c r="N1231" s="4" t="s">
        <v>14</v>
      </c>
      <c r="O1231" s="4">
        <v>2</v>
      </c>
      <c r="P1231" s="4">
        <v>5</v>
      </c>
      <c r="Q1231" s="4">
        <v>3</v>
      </c>
      <c r="R1231" s="4">
        <v>4</v>
      </c>
      <c r="S1231" s="4">
        <v>2</v>
      </c>
      <c r="T1231" s="4">
        <v>4</v>
      </c>
      <c r="U1231" s="4">
        <v>1</v>
      </c>
      <c r="V1231" s="4" t="s">
        <v>14</v>
      </c>
      <c r="W1231" s="4">
        <v>4</v>
      </c>
      <c r="X1231" s="4">
        <v>2</v>
      </c>
      <c r="Y1231" s="4">
        <v>1</v>
      </c>
      <c r="Z1231" s="4" t="s">
        <v>14</v>
      </c>
      <c r="AA1231" s="4">
        <v>3</v>
      </c>
      <c r="AB1231" s="4">
        <v>1</v>
      </c>
      <c r="AC1231" s="4">
        <v>4</v>
      </c>
      <c r="AD1231" s="4" t="s">
        <v>14</v>
      </c>
      <c r="AE1231" s="4">
        <v>2</v>
      </c>
      <c r="AF1231" s="4" t="s">
        <v>14</v>
      </c>
      <c r="AG1231" s="4">
        <v>3</v>
      </c>
      <c r="AH1231" s="4">
        <v>3</v>
      </c>
      <c r="AI1231" s="4">
        <v>1</v>
      </c>
      <c r="AJ1231" s="4">
        <v>3</v>
      </c>
      <c r="AK1231" s="4">
        <v>4</v>
      </c>
      <c r="AL1231" s="4">
        <v>1</v>
      </c>
      <c r="AM1231" s="4" t="s">
        <v>14</v>
      </c>
      <c r="AN1231" s="4" t="s">
        <v>14</v>
      </c>
      <c r="AO1231" s="4">
        <v>5</v>
      </c>
      <c r="AP1231" s="4">
        <v>1</v>
      </c>
      <c r="AQ1231" s="4">
        <v>3</v>
      </c>
      <c r="AR1231" s="4">
        <v>3</v>
      </c>
      <c r="AS1231" s="4">
        <v>2</v>
      </c>
      <c r="AT1231" s="4">
        <v>5</v>
      </c>
      <c r="AU1231" s="4">
        <v>3</v>
      </c>
      <c r="AV1231" s="4">
        <v>4</v>
      </c>
      <c r="AW1231" s="4">
        <v>4</v>
      </c>
      <c r="AX1231" s="4">
        <v>1</v>
      </c>
      <c r="AY1231" s="4">
        <v>1</v>
      </c>
    </row>
    <row r="1232" spans="1:51">
      <c r="A1232" s="3"/>
      <c r="C1232" s="11">
        <v>0</v>
      </c>
      <c r="D1232" s="11">
        <v>0</v>
      </c>
      <c r="E1232" s="11">
        <v>0.01</v>
      </c>
      <c r="F1232" s="4" t="s">
        <v>14</v>
      </c>
      <c r="G1232" s="11">
        <v>0.03</v>
      </c>
      <c r="H1232" s="11">
        <v>0.01</v>
      </c>
      <c r="I1232" s="11">
        <v>0</v>
      </c>
      <c r="J1232" s="11">
        <v>0.01</v>
      </c>
      <c r="K1232" s="11">
        <v>0.01</v>
      </c>
      <c r="L1232" s="4" t="s">
        <v>14</v>
      </c>
      <c r="M1232" s="4" t="s">
        <v>14</v>
      </c>
      <c r="N1232" s="4" t="s">
        <v>14</v>
      </c>
      <c r="O1232" s="11">
        <v>0</v>
      </c>
      <c r="P1232" s="11">
        <v>0</v>
      </c>
      <c r="Q1232" s="11">
        <v>0</v>
      </c>
      <c r="R1232" s="11">
        <v>0</v>
      </c>
      <c r="S1232" s="11">
        <v>0</v>
      </c>
      <c r="T1232" s="11">
        <v>0.01</v>
      </c>
      <c r="U1232" s="11">
        <v>0</v>
      </c>
      <c r="V1232" s="4" t="s">
        <v>14</v>
      </c>
      <c r="W1232" s="11">
        <v>0.01</v>
      </c>
      <c r="X1232" s="11">
        <v>0</v>
      </c>
      <c r="Y1232" s="11">
        <v>0</v>
      </c>
      <c r="Z1232" s="4" t="s">
        <v>14</v>
      </c>
      <c r="AA1232" s="11">
        <v>0.01</v>
      </c>
      <c r="AB1232" s="11">
        <v>0</v>
      </c>
      <c r="AC1232" s="11">
        <v>0</v>
      </c>
      <c r="AD1232" s="4" t="s">
        <v>14</v>
      </c>
      <c r="AE1232" s="11">
        <v>0.01</v>
      </c>
      <c r="AF1232" s="4" t="s">
        <v>14</v>
      </c>
      <c r="AG1232" s="11">
        <v>0.01</v>
      </c>
      <c r="AH1232" s="11">
        <v>0</v>
      </c>
      <c r="AI1232" s="11">
        <v>0</v>
      </c>
      <c r="AJ1232" s="11">
        <v>0.01</v>
      </c>
      <c r="AK1232" s="11">
        <v>0</v>
      </c>
      <c r="AL1232" s="11">
        <v>0</v>
      </c>
      <c r="AM1232" s="4" t="s">
        <v>14</v>
      </c>
      <c r="AN1232" s="4" t="s">
        <v>14</v>
      </c>
      <c r="AO1232" s="11">
        <v>0.01</v>
      </c>
      <c r="AP1232" s="11">
        <v>0.03</v>
      </c>
      <c r="AQ1232" s="11">
        <v>0</v>
      </c>
      <c r="AR1232" s="11">
        <v>0.01</v>
      </c>
      <c r="AS1232" s="11">
        <v>0.01</v>
      </c>
      <c r="AT1232" s="11">
        <v>0</v>
      </c>
      <c r="AU1232" s="11">
        <v>0</v>
      </c>
      <c r="AV1232" s="11">
        <v>0.01</v>
      </c>
      <c r="AW1232" s="11">
        <v>0.01</v>
      </c>
      <c r="AX1232" s="11">
        <v>0</v>
      </c>
      <c r="AY1232" s="11">
        <v>0</v>
      </c>
    </row>
    <row r="1233" spans="1:51">
      <c r="A1233" s="3"/>
    </row>
    <row r="1234" spans="1:51">
      <c r="A1234" s="3"/>
    </row>
    <row r="1235" spans="1:51">
      <c r="A1235" s="2" t="s">
        <v>336</v>
      </c>
    </row>
    <row r="1236" spans="1:51">
      <c r="A1236" s="3"/>
    </row>
    <row r="1237" spans="1:51" s="10" customFormat="1" ht="29.25" customHeight="1">
      <c r="A1237" s="9"/>
      <c r="C1237" s="7" t="s">
        <v>39</v>
      </c>
      <c r="D1237" s="14" t="s">
        <v>15</v>
      </c>
      <c r="E1237" s="15"/>
      <c r="F1237" s="15"/>
      <c r="G1237" s="15"/>
      <c r="H1237" s="14" t="s">
        <v>16</v>
      </c>
      <c r="I1237" s="15"/>
      <c r="J1237" s="14" t="s">
        <v>17</v>
      </c>
      <c r="K1237" s="15"/>
      <c r="L1237" s="15"/>
      <c r="M1237" s="15"/>
      <c r="N1237" s="15"/>
      <c r="O1237" s="14" t="s">
        <v>40</v>
      </c>
      <c r="P1237" s="15"/>
      <c r="Q1237" s="14" t="s">
        <v>19</v>
      </c>
      <c r="R1237" s="15"/>
      <c r="S1237" s="14" t="s">
        <v>41</v>
      </c>
      <c r="T1237" s="15"/>
      <c r="U1237" s="14" t="s">
        <v>42</v>
      </c>
      <c r="V1237" s="15"/>
      <c r="W1237" s="15"/>
      <c r="X1237" s="15"/>
      <c r="Y1237" s="14" t="s">
        <v>22</v>
      </c>
      <c r="Z1237" s="15"/>
      <c r="AA1237" s="15"/>
      <c r="AB1237" s="15"/>
      <c r="AC1237" s="15"/>
      <c r="AD1237" s="15"/>
      <c r="AE1237" s="15"/>
      <c r="AF1237" s="15"/>
      <c r="AG1237" s="14" t="s">
        <v>23</v>
      </c>
      <c r="AH1237" s="15"/>
      <c r="AI1237" s="15"/>
      <c r="AJ1237" s="14" t="s">
        <v>24</v>
      </c>
      <c r="AK1237" s="15"/>
      <c r="AL1237" s="14" t="s">
        <v>25</v>
      </c>
      <c r="AM1237" s="15"/>
      <c r="AN1237" s="15"/>
      <c r="AO1237" s="15"/>
      <c r="AP1237" s="15"/>
      <c r="AQ1237" s="15"/>
      <c r="AR1237" s="15"/>
      <c r="AS1237" s="14" t="s">
        <v>26</v>
      </c>
      <c r="AT1237" s="15"/>
      <c r="AU1237" s="14" t="s">
        <v>43</v>
      </c>
      <c r="AV1237" s="15"/>
      <c r="AW1237" s="14" t="s">
        <v>44</v>
      </c>
      <c r="AX1237" s="15"/>
      <c r="AY1237" s="15"/>
    </row>
    <row r="1238" spans="1:51" s="7" customFormat="1" ht="32.25" customHeight="1">
      <c r="A1238" s="6"/>
      <c r="D1238" s="8" t="s">
        <v>45</v>
      </c>
      <c r="E1238" s="8" t="s">
        <v>46</v>
      </c>
      <c r="F1238" s="8" t="s">
        <v>47</v>
      </c>
      <c r="G1238" s="8" t="s">
        <v>48</v>
      </c>
      <c r="H1238" s="8" t="s">
        <v>49</v>
      </c>
      <c r="I1238" s="8" t="s">
        <v>50</v>
      </c>
      <c r="J1238" s="8" t="s">
        <v>51</v>
      </c>
      <c r="K1238" s="8" t="s">
        <v>52</v>
      </c>
      <c r="L1238" s="8" t="s">
        <v>53</v>
      </c>
      <c r="M1238" s="8" t="s">
        <v>54</v>
      </c>
      <c r="N1238" s="8" t="s">
        <v>55</v>
      </c>
      <c r="O1238" s="8" t="s">
        <v>56</v>
      </c>
      <c r="P1238" s="8" t="s">
        <v>57</v>
      </c>
      <c r="Q1238" s="8" t="s">
        <v>56</v>
      </c>
      <c r="R1238" s="8" t="s">
        <v>57</v>
      </c>
      <c r="S1238" s="8" t="s">
        <v>56</v>
      </c>
      <c r="T1238" s="8" t="s">
        <v>57</v>
      </c>
      <c r="U1238" s="8" t="s">
        <v>58</v>
      </c>
      <c r="V1238" s="8" t="s">
        <v>59</v>
      </c>
      <c r="W1238" s="8" t="s">
        <v>60</v>
      </c>
      <c r="X1238" s="8" t="s">
        <v>61</v>
      </c>
      <c r="Y1238" s="8" t="s">
        <v>62</v>
      </c>
      <c r="Z1238" s="8" t="s">
        <v>63</v>
      </c>
      <c r="AA1238" s="8" t="s">
        <v>64</v>
      </c>
      <c r="AB1238" s="8" t="s">
        <v>65</v>
      </c>
      <c r="AC1238" s="8" t="s">
        <v>66</v>
      </c>
      <c r="AD1238" s="8" t="s">
        <v>67</v>
      </c>
      <c r="AE1238" s="8" t="s">
        <v>68</v>
      </c>
      <c r="AF1238" s="8" t="s">
        <v>69</v>
      </c>
      <c r="AG1238" s="8" t="s">
        <v>70</v>
      </c>
      <c r="AH1238" s="8" t="s">
        <v>71</v>
      </c>
      <c r="AI1238" s="8" t="s">
        <v>72</v>
      </c>
      <c r="AJ1238" s="8" t="s">
        <v>73</v>
      </c>
      <c r="AK1238" s="8" t="s">
        <v>74</v>
      </c>
      <c r="AL1238" s="8" t="s">
        <v>75</v>
      </c>
      <c r="AM1238" s="8" t="s">
        <v>76</v>
      </c>
      <c r="AN1238" s="8" t="s">
        <v>77</v>
      </c>
      <c r="AO1238" s="8" t="s">
        <v>78</v>
      </c>
      <c r="AP1238" s="8" t="s">
        <v>79</v>
      </c>
      <c r="AQ1238" s="8" t="s">
        <v>80</v>
      </c>
      <c r="AR1238" s="8" t="s">
        <v>81</v>
      </c>
      <c r="AS1238" s="8" t="s">
        <v>82</v>
      </c>
      <c r="AT1238" s="8" t="s">
        <v>57</v>
      </c>
      <c r="AU1238" s="8" t="s">
        <v>56</v>
      </c>
      <c r="AV1238" s="8" t="s">
        <v>57</v>
      </c>
      <c r="AW1238" s="8" t="s">
        <v>83</v>
      </c>
      <c r="AX1238" s="8" t="s">
        <v>84</v>
      </c>
      <c r="AY1238" s="8" t="s">
        <v>85</v>
      </c>
    </row>
    <row r="1239" spans="1:51">
      <c r="A1239" s="3" t="s">
        <v>86</v>
      </c>
      <c r="C1239" s="4">
        <v>1656</v>
      </c>
      <c r="D1239" s="4">
        <v>975</v>
      </c>
      <c r="E1239" s="4">
        <v>420</v>
      </c>
      <c r="F1239" s="4">
        <v>184</v>
      </c>
      <c r="G1239" s="4">
        <v>77</v>
      </c>
      <c r="H1239" s="4">
        <v>779</v>
      </c>
      <c r="I1239" s="4">
        <v>757</v>
      </c>
      <c r="J1239" s="4">
        <v>517</v>
      </c>
      <c r="K1239" s="4">
        <v>991</v>
      </c>
      <c r="L1239" s="4">
        <v>150</v>
      </c>
      <c r="M1239" s="4">
        <v>47</v>
      </c>
      <c r="N1239" s="4">
        <v>86</v>
      </c>
      <c r="O1239" s="4">
        <v>372</v>
      </c>
      <c r="P1239" s="4">
        <v>1165</v>
      </c>
      <c r="Q1239" s="4">
        <v>552</v>
      </c>
      <c r="R1239" s="4">
        <v>1021</v>
      </c>
      <c r="S1239" s="4">
        <v>758</v>
      </c>
      <c r="T1239" s="4">
        <v>746</v>
      </c>
      <c r="U1239" s="4">
        <v>228</v>
      </c>
      <c r="V1239" s="4">
        <v>278</v>
      </c>
      <c r="W1239" s="4">
        <v>599</v>
      </c>
      <c r="X1239" s="4">
        <v>547</v>
      </c>
      <c r="Y1239" s="4">
        <v>358</v>
      </c>
      <c r="Z1239" s="4">
        <v>310</v>
      </c>
      <c r="AA1239" s="4">
        <v>182</v>
      </c>
      <c r="AB1239" s="4">
        <v>377</v>
      </c>
      <c r="AC1239" s="4">
        <v>1226</v>
      </c>
      <c r="AD1239" s="4">
        <v>69</v>
      </c>
      <c r="AE1239" s="4">
        <v>180</v>
      </c>
      <c r="AF1239" s="4">
        <v>46</v>
      </c>
      <c r="AG1239" s="4">
        <v>577</v>
      </c>
      <c r="AH1239" s="4">
        <v>733</v>
      </c>
      <c r="AI1239" s="4">
        <v>288</v>
      </c>
      <c r="AJ1239" s="4">
        <v>468</v>
      </c>
      <c r="AK1239" s="4">
        <v>1109</v>
      </c>
      <c r="AL1239" s="4">
        <v>439</v>
      </c>
      <c r="AM1239" s="4">
        <v>80</v>
      </c>
      <c r="AN1239" s="4">
        <v>13</v>
      </c>
      <c r="AO1239" s="4">
        <v>946</v>
      </c>
      <c r="AP1239" s="4">
        <v>30</v>
      </c>
      <c r="AQ1239" s="4">
        <v>832</v>
      </c>
      <c r="AR1239" s="4">
        <v>676</v>
      </c>
      <c r="AS1239" s="4">
        <v>148</v>
      </c>
      <c r="AT1239" s="4">
        <v>1389</v>
      </c>
      <c r="AU1239" s="4">
        <v>709</v>
      </c>
      <c r="AV1239" s="4">
        <v>828</v>
      </c>
      <c r="AW1239" s="4">
        <v>743</v>
      </c>
      <c r="AX1239" s="4">
        <v>246</v>
      </c>
      <c r="AY1239" s="4">
        <v>431</v>
      </c>
    </row>
    <row r="1240" spans="1:51">
      <c r="A1240" s="3"/>
    </row>
    <row r="1241" spans="1:51">
      <c r="A1241" s="3" t="s">
        <v>337</v>
      </c>
      <c r="B1241" t="s">
        <v>338</v>
      </c>
      <c r="C1241" s="4">
        <v>463</v>
      </c>
      <c r="D1241" s="4">
        <v>257</v>
      </c>
      <c r="E1241" s="4">
        <v>133</v>
      </c>
      <c r="F1241" s="4">
        <v>47</v>
      </c>
      <c r="G1241" s="4">
        <v>26</v>
      </c>
      <c r="H1241" s="4">
        <v>233</v>
      </c>
      <c r="I1241" s="4">
        <v>203</v>
      </c>
      <c r="J1241" s="4">
        <v>138</v>
      </c>
      <c r="K1241" s="4">
        <v>278</v>
      </c>
      <c r="L1241" s="4">
        <v>44</v>
      </c>
      <c r="M1241" s="4">
        <v>10</v>
      </c>
      <c r="N1241" s="4">
        <v>22</v>
      </c>
      <c r="O1241" s="4">
        <v>87</v>
      </c>
      <c r="P1241" s="4">
        <v>349</v>
      </c>
      <c r="Q1241" s="4">
        <v>151</v>
      </c>
      <c r="R1241" s="4">
        <v>295</v>
      </c>
      <c r="S1241" s="4">
        <v>209</v>
      </c>
      <c r="T1241" s="4">
        <v>216</v>
      </c>
      <c r="U1241" s="4">
        <v>79</v>
      </c>
      <c r="V1241" s="4">
        <v>77</v>
      </c>
      <c r="W1241" s="4">
        <v>156</v>
      </c>
      <c r="X1241" s="4">
        <v>151</v>
      </c>
      <c r="Y1241" s="4">
        <v>86</v>
      </c>
      <c r="Z1241" s="4">
        <v>90</v>
      </c>
      <c r="AA1241" s="4">
        <v>41</v>
      </c>
      <c r="AB1241" s="4">
        <v>115</v>
      </c>
      <c r="AC1241" s="4">
        <v>331</v>
      </c>
      <c r="AD1241" s="4">
        <v>23</v>
      </c>
      <c r="AE1241" s="4">
        <v>57</v>
      </c>
      <c r="AF1241" s="4">
        <v>13</v>
      </c>
      <c r="AG1241" s="4">
        <v>146</v>
      </c>
      <c r="AH1241" s="4">
        <v>227</v>
      </c>
      <c r="AI1241" s="4">
        <v>74</v>
      </c>
      <c r="AJ1241" s="4">
        <v>116</v>
      </c>
      <c r="AK1241" s="4">
        <v>323</v>
      </c>
      <c r="AL1241" s="4">
        <v>95</v>
      </c>
      <c r="AM1241" s="4">
        <v>28</v>
      </c>
      <c r="AN1241" s="4">
        <v>4</v>
      </c>
      <c r="AO1241" s="4">
        <v>297</v>
      </c>
      <c r="AP1241" s="4">
        <v>6</v>
      </c>
      <c r="AQ1241" s="4">
        <v>260</v>
      </c>
      <c r="AR1241" s="4">
        <v>170</v>
      </c>
      <c r="AS1241" s="4">
        <v>48</v>
      </c>
      <c r="AT1241" s="4">
        <v>381</v>
      </c>
      <c r="AU1241" s="4">
        <v>172</v>
      </c>
      <c r="AV1241" s="4">
        <v>264</v>
      </c>
      <c r="AW1241" s="4">
        <v>226</v>
      </c>
      <c r="AX1241" s="4">
        <v>67</v>
      </c>
      <c r="AY1241" s="4">
        <v>120</v>
      </c>
    </row>
    <row r="1242" spans="1:51">
      <c r="A1242" s="3"/>
      <c r="C1242" s="11">
        <v>0.28000000000000003</v>
      </c>
      <c r="D1242" s="11">
        <v>0.26</v>
      </c>
      <c r="E1242" s="11">
        <v>0.32</v>
      </c>
      <c r="F1242" s="11">
        <v>0.26</v>
      </c>
      <c r="G1242" s="11">
        <v>0.33</v>
      </c>
      <c r="H1242" s="11">
        <v>0.3</v>
      </c>
      <c r="I1242" s="11">
        <v>0.27</v>
      </c>
      <c r="J1242" s="11">
        <v>0.27</v>
      </c>
      <c r="K1242" s="11">
        <v>0.28000000000000003</v>
      </c>
      <c r="L1242" s="11">
        <v>0.28999999999999998</v>
      </c>
      <c r="M1242" s="11">
        <v>0.21</v>
      </c>
      <c r="N1242" s="11">
        <v>0.26</v>
      </c>
      <c r="O1242" s="11">
        <v>0.23</v>
      </c>
      <c r="P1242" s="11">
        <v>0.3</v>
      </c>
      <c r="Q1242" s="11">
        <v>0.27</v>
      </c>
      <c r="R1242" s="11">
        <v>0.28999999999999998</v>
      </c>
      <c r="S1242" s="11">
        <v>0.28000000000000003</v>
      </c>
      <c r="T1242" s="11">
        <v>0.28999999999999998</v>
      </c>
      <c r="U1242" s="11">
        <v>0.34</v>
      </c>
      <c r="V1242" s="11">
        <v>0.28000000000000003</v>
      </c>
      <c r="W1242" s="11">
        <v>0.26</v>
      </c>
      <c r="X1242" s="11">
        <v>0.28000000000000003</v>
      </c>
      <c r="Y1242" s="11">
        <v>0.24</v>
      </c>
      <c r="Z1242" s="11">
        <v>0.28999999999999998</v>
      </c>
      <c r="AA1242" s="11">
        <v>0.22</v>
      </c>
      <c r="AB1242" s="11">
        <v>0.31</v>
      </c>
      <c r="AC1242" s="11">
        <v>0.27</v>
      </c>
      <c r="AD1242" s="11">
        <v>0.33</v>
      </c>
      <c r="AE1242" s="11">
        <v>0.32</v>
      </c>
      <c r="AF1242" s="11">
        <v>0.28999999999999998</v>
      </c>
      <c r="AG1242" s="11">
        <v>0.25</v>
      </c>
      <c r="AH1242" s="11">
        <v>0.31</v>
      </c>
      <c r="AI1242" s="11">
        <v>0.26</v>
      </c>
      <c r="AJ1242" s="11">
        <v>0.25</v>
      </c>
      <c r="AK1242" s="11">
        <v>0.28999999999999998</v>
      </c>
      <c r="AL1242" s="11">
        <v>0.22</v>
      </c>
      <c r="AM1242" s="11">
        <v>0.35</v>
      </c>
      <c r="AN1242" s="11">
        <v>0.28999999999999998</v>
      </c>
      <c r="AO1242" s="11">
        <v>0.31</v>
      </c>
      <c r="AP1242" s="11">
        <v>0.2</v>
      </c>
      <c r="AQ1242" s="11">
        <v>0.31</v>
      </c>
      <c r="AR1242" s="11">
        <v>0.25</v>
      </c>
      <c r="AS1242" s="11">
        <v>0.32</v>
      </c>
      <c r="AT1242" s="11">
        <v>0.27</v>
      </c>
      <c r="AU1242" s="11">
        <v>0.24</v>
      </c>
      <c r="AV1242" s="11">
        <v>0.32</v>
      </c>
      <c r="AW1242" s="11">
        <v>0.3</v>
      </c>
      <c r="AX1242" s="11">
        <v>0.27</v>
      </c>
      <c r="AY1242" s="11">
        <v>0.28000000000000003</v>
      </c>
    </row>
    <row r="1243" spans="1:51">
      <c r="A1243" s="3"/>
      <c r="B1243" t="s">
        <v>339</v>
      </c>
      <c r="C1243" s="4">
        <v>45</v>
      </c>
      <c r="D1243" s="4">
        <v>26</v>
      </c>
      <c r="E1243" s="4">
        <v>13</v>
      </c>
      <c r="F1243" s="4">
        <v>2</v>
      </c>
      <c r="G1243" s="4">
        <v>4</v>
      </c>
      <c r="H1243" s="4">
        <v>20</v>
      </c>
      <c r="I1243" s="4">
        <v>23</v>
      </c>
      <c r="J1243" s="4">
        <v>8</v>
      </c>
      <c r="K1243" s="4">
        <v>32</v>
      </c>
      <c r="L1243" s="4">
        <v>5</v>
      </c>
      <c r="M1243" s="4">
        <v>1</v>
      </c>
      <c r="N1243" s="4">
        <v>2</v>
      </c>
      <c r="O1243" s="4">
        <v>13</v>
      </c>
      <c r="P1243" s="4">
        <v>30</v>
      </c>
      <c r="Q1243" s="4">
        <v>12</v>
      </c>
      <c r="R1243" s="4">
        <v>31</v>
      </c>
      <c r="S1243" s="4">
        <v>23</v>
      </c>
      <c r="T1243" s="4">
        <v>18</v>
      </c>
      <c r="U1243" s="4">
        <v>8</v>
      </c>
      <c r="V1243" s="4">
        <v>5</v>
      </c>
      <c r="W1243" s="4">
        <v>24</v>
      </c>
      <c r="X1243" s="4">
        <v>8</v>
      </c>
      <c r="Y1243" s="4">
        <v>15</v>
      </c>
      <c r="Z1243" s="4">
        <v>2</v>
      </c>
      <c r="AA1243" s="4">
        <v>7</v>
      </c>
      <c r="AB1243" s="4">
        <v>10</v>
      </c>
      <c r="AC1243" s="4">
        <v>35</v>
      </c>
      <c r="AD1243" s="4" t="s">
        <v>14</v>
      </c>
      <c r="AE1243" s="4">
        <v>8</v>
      </c>
      <c r="AF1243" s="4">
        <v>1</v>
      </c>
      <c r="AG1243" s="4">
        <v>19</v>
      </c>
      <c r="AH1243" s="4">
        <v>22</v>
      </c>
      <c r="AI1243" s="4">
        <v>3</v>
      </c>
      <c r="AJ1243" s="4">
        <v>10</v>
      </c>
      <c r="AK1243" s="4">
        <v>34</v>
      </c>
      <c r="AL1243" s="4">
        <v>9</v>
      </c>
      <c r="AM1243" s="4">
        <v>5</v>
      </c>
      <c r="AN1243" s="4" t="s">
        <v>14</v>
      </c>
      <c r="AO1243" s="4">
        <v>29</v>
      </c>
      <c r="AP1243" s="4" t="s">
        <v>14</v>
      </c>
      <c r="AQ1243" s="4">
        <v>27</v>
      </c>
      <c r="AR1243" s="4">
        <v>15</v>
      </c>
      <c r="AS1243" s="4">
        <v>3</v>
      </c>
      <c r="AT1243" s="4">
        <v>41</v>
      </c>
      <c r="AU1243" s="4">
        <v>19</v>
      </c>
      <c r="AV1243" s="4">
        <v>24</v>
      </c>
      <c r="AW1243" s="4">
        <v>21</v>
      </c>
      <c r="AX1243" s="4">
        <v>7</v>
      </c>
      <c r="AY1243" s="4">
        <v>10</v>
      </c>
    </row>
    <row r="1244" spans="1:51">
      <c r="A1244" s="3"/>
      <c r="C1244" s="11">
        <v>0.03</v>
      </c>
      <c r="D1244" s="11">
        <v>0.03</v>
      </c>
      <c r="E1244" s="11">
        <v>0.03</v>
      </c>
      <c r="F1244" s="11">
        <v>0.01</v>
      </c>
      <c r="G1244" s="11">
        <v>0.05</v>
      </c>
      <c r="H1244" s="11">
        <v>0.03</v>
      </c>
      <c r="I1244" s="11">
        <v>0.03</v>
      </c>
      <c r="J1244" s="11">
        <v>0.01</v>
      </c>
      <c r="K1244" s="11">
        <v>0.03</v>
      </c>
      <c r="L1244" s="11">
        <v>0.03</v>
      </c>
      <c r="M1244" s="11">
        <v>0.02</v>
      </c>
      <c r="N1244" s="11">
        <v>0.02</v>
      </c>
      <c r="O1244" s="11">
        <v>0.03</v>
      </c>
      <c r="P1244" s="11">
        <v>0.03</v>
      </c>
      <c r="Q1244" s="11">
        <v>0.02</v>
      </c>
      <c r="R1244" s="11">
        <v>0.03</v>
      </c>
      <c r="S1244" s="11">
        <v>0.03</v>
      </c>
      <c r="T1244" s="11">
        <v>0.02</v>
      </c>
      <c r="U1244" s="11">
        <v>0.04</v>
      </c>
      <c r="V1244" s="11">
        <v>0.02</v>
      </c>
      <c r="W1244" s="11">
        <v>0.04</v>
      </c>
      <c r="X1244" s="11">
        <v>0.02</v>
      </c>
      <c r="Y1244" s="11">
        <v>0.04</v>
      </c>
      <c r="Z1244" s="11">
        <v>0.01</v>
      </c>
      <c r="AA1244" s="11">
        <v>0.04</v>
      </c>
      <c r="AB1244" s="11">
        <v>0.03</v>
      </c>
      <c r="AC1244" s="11">
        <v>0.03</v>
      </c>
      <c r="AD1244" s="4" t="s">
        <v>14</v>
      </c>
      <c r="AE1244" s="11">
        <v>0.04</v>
      </c>
      <c r="AF1244" s="11">
        <v>0.02</v>
      </c>
      <c r="AG1244" s="11">
        <v>0.03</v>
      </c>
      <c r="AH1244" s="11">
        <v>0.03</v>
      </c>
      <c r="AI1244" s="11">
        <v>0.01</v>
      </c>
      <c r="AJ1244" s="11">
        <v>0.02</v>
      </c>
      <c r="AK1244" s="11">
        <v>0.03</v>
      </c>
      <c r="AL1244" s="11">
        <v>0.02</v>
      </c>
      <c r="AM1244" s="11">
        <v>0.06</v>
      </c>
      <c r="AN1244" s="4" t="s">
        <v>14</v>
      </c>
      <c r="AO1244" s="11">
        <v>0.03</v>
      </c>
      <c r="AP1244" s="4" t="s">
        <v>14</v>
      </c>
      <c r="AQ1244" s="11">
        <v>0.03</v>
      </c>
      <c r="AR1244" s="11">
        <v>0.02</v>
      </c>
      <c r="AS1244" s="11">
        <v>0.02</v>
      </c>
      <c r="AT1244" s="11">
        <v>0.03</v>
      </c>
      <c r="AU1244" s="11">
        <v>0.03</v>
      </c>
      <c r="AV1244" s="11">
        <v>0.03</v>
      </c>
      <c r="AW1244" s="11">
        <v>0.03</v>
      </c>
      <c r="AX1244" s="11">
        <v>0.03</v>
      </c>
      <c r="AY1244" s="11">
        <v>0.02</v>
      </c>
    </row>
    <row r="1245" spans="1:51">
      <c r="A1245" s="3"/>
      <c r="B1245" t="s">
        <v>57</v>
      </c>
      <c r="C1245" s="4">
        <v>945</v>
      </c>
      <c r="D1245" s="4">
        <v>583</v>
      </c>
      <c r="E1245" s="4">
        <v>216</v>
      </c>
      <c r="F1245" s="4">
        <v>108</v>
      </c>
      <c r="G1245" s="4">
        <v>38</v>
      </c>
      <c r="H1245" s="4">
        <v>432</v>
      </c>
      <c r="I1245" s="4">
        <v>436</v>
      </c>
      <c r="J1245" s="4">
        <v>290</v>
      </c>
      <c r="K1245" s="4">
        <v>571</v>
      </c>
      <c r="L1245" s="4">
        <v>89</v>
      </c>
      <c r="M1245" s="4">
        <v>29</v>
      </c>
      <c r="N1245" s="4">
        <v>54</v>
      </c>
      <c r="O1245" s="4">
        <v>230</v>
      </c>
      <c r="P1245" s="4">
        <v>638</v>
      </c>
      <c r="Q1245" s="4">
        <v>327</v>
      </c>
      <c r="R1245" s="4">
        <v>565</v>
      </c>
      <c r="S1245" s="4">
        <v>433</v>
      </c>
      <c r="T1245" s="4">
        <v>426</v>
      </c>
      <c r="U1245" s="4">
        <v>117</v>
      </c>
      <c r="V1245" s="4">
        <v>162</v>
      </c>
      <c r="W1245" s="4">
        <v>349</v>
      </c>
      <c r="X1245" s="4">
        <v>312</v>
      </c>
      <c r="Y1245" s="4">
        <v>209</v>
      </c>
      <c r="Z1245" s="4">
        <v>181</v>
      </c>
      <c r="AA1245" s="4">
        <v>107</v>
      </c>
      <c r="AB1245" s="4">
        <v>208</v>
      </c>
      <c r="AC1245" s="4">
        <v>705</v>
      </c>
      <c r="AD1245" s="4">
        <v>40</v>
      </c>
      <c r="AE1245" s="4">
        <v>100</v>
      </c>
      <c r="AF1245" s="4">
        <v>24</v>
      </c>
      <c r="AG1245" s="4">
        <v>342</v>
      </c>
      <c r="AH1245" s="4">
        <v>407</v>
      </c>
      <c r="AI1245" s="4">
        <v>167</v>
      </c>
      <c r="AJ1245" s="4">
        <v>284</v>
      </c>
      <c r="AK1245" s="4">
        <v>620</v>
      </c>
      <c r="AL1245" s="4">
        <v>275</v>
      </c>
      <c r="AM1245" s="4">
        <v>40</v>
      </c>
      <c r="AN1245" s="4">
        <v>9</v>
      </c>
      <c r="AO1245" s="4">
        <v>508</v>
      </c>
      <c r="AP1245" s="4">
        <v>19</v>
      </c>
      <c r="AQ1245" s="4">
        <v>446</v>
      </c>
      <c r="AR1245" s="4">
        <v>406</v>
      </c>
      <c r="AS1245" s="4">
        <v>80</v>
      </c>
      <c r="AT1245" s="4">
        <v>797</v>
      </c>
      <c r="AU1245" s="4">
        <v>437</v>
      </c>
      <c r="AV1245" s="4">
        <v>431</v>
      </c>
      <c r="AW1245" s="4">
        <v>408</v>
      </c>
      <c r="AX1245" s="4">
        <v>138</v>
      </c>
      <c r="AY1245" s="4">
        <v>255</v>
      </c>
    </row>
    <row r="1246" spans="1:51">
      <c r="A1246" s="3"/>
      <c r="C1246" s="11">
        <v>0.56999999999999995</v>
      </c>
      <c r="D1246" s="11">
        <v>0.6</v>
      </c>
      <c r="E1246" s="11">
        <v>0.51</v>
      </c>
      <c r="F1246" s="11">
        <v>0.59</v>
      </c>
      <c r="G1246" s="11">
        <v>0.49</v>
      </c>
      <c r="H1246" s="11">
        <v>0.55000000000000004</v>
      </c>
      <c r="I1246" s="11">
        <v>0.57999999999999996</v>
      </c>
      <c r="J1246" s="11">
        <v>0.56000000000000005</v>
      </c>
      <c r="K1246" s="11">
        <v>0.57999999999999996</v>
      </c>
      <c r="L1246" s="11">
        <v>0.59</v>
      </c>
      <c r="M1246" s="11">
        <v>0.63</v>
      </c>
      <c r="N1246" s="11">
        <v>0.63</v>
      </c>
      <c r="O1246" s="11">
        <v>0.62</v>
      </c>
      <c r="P1246" s="11">
        <v>0.55000000000000004</v>
      </c>
      <c r="Q1246" s="11">
        <v>0.59</v>
      </c>
      <c r="R1246" s="11">
        <v>0.55000000000000004</v>
      </c>
      <c r="S1246" s="11">
        <v>0.56999999999999995</v>
      </c>
      <c r="T1246" s="11">
        <v>0.56999999999999995</v>
      </c>
      <c r="U1246" s="11">
        <v>0.51</v>
      </c>
      <c r="V1246" s="11">
        <v>0.57999999999999996</v>
      </c>
      <c r="W1246" s="11">
        <v>0.57999999999999996</v>
      </c>
      <c r="X1246" s="11">
        <v>0.56999999999999995</v>
      </c>
      <c r="Y1246" s="11">
        <v>0.57999999999999996</v>
      </c>
      <c r="Z1246" s="11">
        <v>0.57999999999999996</v>
      </c>
      <c r="AA1246" s="11">
        <v>0.59</v>
      </c>
      <c r="AB1246" s="11">
        <v>0.55000000000000004</v>
      </c>
      <c r="AC1246" s="11">
        <v>0.56999999999999995</v>
      </c>
      <c r="AD1246" s="11">
        <v>0.56999999999999995</v>
      </c>
      <c r="AE1246" s="11">
        <v>0.56000000000000005</v>
      </c>
      <c r="AF1246" s="11">
        <v>0.52</v>
      </c>
      <c r="AG1246" s="11">
        <v>0.59</v>
      </c>
      <c r="AH1246" s="11">
        <v>0.56000000000000005</v>
      </c>
      <c r="AI1246" s="11">
        <v>0.57999999999999996</v>
      </c>
      <c r="AJ1246" s="11">
        <v>0.61</v>
      </c>
      <c r="AK1246" s="11">
        <v>0.56000000000000005</v>
      </c>
      <c r="AL1246" s="11">
        <v>0.63</v>
      </c>
      <c r="AM1246" s="11">
        <v>0.5</v>
      </c>
      <c r="AN1246" s="11">
        <v>0.71</v>
      </c>
      <c r="AO1246" s="11">
        <v>0.54</v>
      </c>
      <c r="AP1246" s="11">
        <v>0.64</v>
      </c>
      <c r="AQ1246" s="11">
        <v>0.54</v>
      </c>
      <c r="AR1246" s="11">
        <v>0.6</v>
      </c>
      <c r="AS1246" s="11">
        <v>0.54</v>
      </c>
      <c r="AT1246" s="11">
        <v>0.56999999999999995</v>
      </c>
      <c r="AU1246" s="11">
        <v>0.62</v>
      </c>
      <c r="AV1246" s="11">
        <v>0.52</v>
      </c>
      <c r="AW1246" s="11">
        <v>0.55000000000000004</v>
      </c>
      <c r="AX1246" s="11">
        <v>0.56000000000000005</v>
      </c>
      <c r="AY1246" s="11">
        <v>0.59</v>
      </c>
    </row>
    <row r="1247" spans="1:51">
      <c r="A1247" s="3"/>
      <c r="B1247" t="s">
        <v>131</v>
      </c>
      <c r="C1247" s="4">
        <v>60</v>
      </c>
      <c r="D1247" s="4">
        <v>38</v>
      </c>
      <c r="E1247" s="4">
        <v>13</v>
      </c>
      <c r="F1247" s="4">
        <v>6</v>
      </c>
      <c r="G1247" s="4">
        <v>3</v>
      </c>
      <c r="H1247" s="4">
        <v>27</v>
      </c>
      <c r="I1247" s="4">
        <v>30</v>
      </c>
      <c r="J1247" s="4">
        <v>22</v>
      </c>
      <c r="K1247" s="4">
        <v>38</v>
      </c>
      <c r="L1247" s="4">
        <v>3</v>
      </c>
      <c r="M1247" s="4">
        <v>2</v>
      </c>
      <c r="N1247" s="4">
        <v>4</v>
      </c>
      <c r="O1247" s="4">
        <v>16</v>
      </c>
      <c r="P1247" s="4">
        <v>41</v>
      </c>
      <c r="Q1247" s="4">
        <v>19</v>
      </c>
      <c r="R1247" s="4">
        <v>39</v>
      </c>
      <c r="S1247" s="4">
        <v>27</v>
      </c>
      <c r="T1247" s="4">
        <v>26</v>
      </c>
      <c r="U1247" s="4">
        <v>6</v>
      </c>
      <c r="V1247" s="4">
        <v>11</v>
      </c>
      <c r="W1247" s="4">
        <v>23</v>
      </c>
      <c r="X1247" s="4">
        <v>20</v>
      </c>
      <c r="Y1247" s="4">
        <v>17</v>
      </c>
      <c r="Z1247" s="4">
        <v>10</v>
      </c>
      <c r="AA1247" s="4">
        <v>10</v>
      </c>
      <c r="AB1247" s="4">
        <v>10</v>
      </c>
      <c r="AC1247" s="4">
        <v>47</v>
      </c>
      <c r="AD1247" s="4">
        <v>3</v>
      </c>
      <c r="AE1247" s="4">
        <v>6</v>
      </c>
      <c r="AF1247" s="4">
        <v>1</v>
      </c>
      <c r="AG1247" s="4">
        <v>26</v>
      </c>
      <c r="AH1247" s="4">
        <v>17</v>
      </c>
      <c r="AI1247" s="4">
        <v>10</v>
      </c>
      <c r="AJ1247" s="4">
        <v>17</v>
      </c>
      <c r="AK1247" s="4">
        <v>36</v>
      </c>
      <c r="AL1247" s="4">
        <v>22</v>
      </c>
      <c r="AM1247" s="4">
        <v>1</v>
      </c>
      <c r="AN1247" s="4" t="s">
        <v>14</v>
      </c>
      <c r="AO1247" s="4">
        <v>28</v>
      </c>
      <c r="AP1247" s="4">
        <v>3</v>
      </c>
      <c r="AQ1247" s="4">
        <v>25</v>
      </c>
      <c r="AR1247" s="4">
        <v>28</v>
      </c>
      <c r="AS1247" s="4">
        <v>7</v>
      </c>
      <c r="AT1247" s="4">
        <v>48</v>
      </c>
      <c r="AU1247" s="4">
        <v>28</v>
      </c>
      <c r="AV1247" s="4">
        <v>29</v>
      </c>
      <c r="AW1247" s="4">
        <v>27</v>
      </c>
      <c r="AX1247" s="4">
        <v>10</v>
      </c>
      <c r="AY1247" s="4">
        <v>16</v>
      </c>
    </row>
    <row r="1248" spans="1:51">
      <c r="A1248" s="3"/>
      <c r="C1248" s="11">
        <v>0.04</v>
      </c>
      <c r="D1248" s="11">
        <v>0.04</v>
      </c>
      <c r="E1248" s="11">
        <v>0.03</v>
      </c>
      <c r="F1248" s="11">
        <v>0.03</v>
      </c>
      <c r="G1248" s="11">
        <v>0.04</v>
      </c>
      <c r="H1248" s="11">
        <v>0.04</v>
      </c>
      <c r="I1248" s="11">
        <v>0.04</v>
      </c>
      <c r="J1248" s="11">
        <v>0.04</v>
      </c>
      <c r="K1248" s="11">
        <v>0.04</v>
      </c>
      <c r="L1248" s="11">
        <v>0.02</v>
      </c>
      <c r="M1248" s="11">
        <v>0.04</v>
      </c>
      <c r="N1248" s="11">
        <v>0.04</v>
      </c>
      <c r="O1248" s="11">
        <v>0.04</v>
      </c>
      <c r="P1248" s="11">
        <v>0.03</v>
      </c>
      <c r="Q1248" s="11">
        <v>0.03</v>
      </c>
      <c r="R1248" s="11">
        <v>0.04</v>
      </c>
      <c r="S1248" s="11">
        <v>0.04</v>
      </c>
      <c r="T1248" s="11">
        <v>0.03</v>
      </c>
      <c r="U1248" s="11">
        <v>0.03</v>
      </c>
      <c r="V1248" s="11">
        <v>0.04</v>
      </c>
      <c r="W1248" s="11">
        <v>0.04</v>
      </c>
      <c r="X1248" s="11">
        <v>0.04</v>
      </c>
      <c r="Y1248" s="11">
        <v>0.05</v>
      </c>
      <c r="Z1248" s="11">
        <v>0.03</v>
      </c>
      <c r="AA1248" s="11">
        <v>0.06</v>
      </c>
      <c r="AB1248" s="11">
        <v>0.03</v>
      </c>
      <c r="AC1248" s="11">
        <v>0.04</v>
      </c>
      <c r="AD1248" s="11">
        <v>0.04</v>
      </c>
      <c r="AE1248" s="11">
        <v>0.03</v>
      </c>
      <c r="AF1248" s="11">
        <v>0.02</v>
      </c>
      <c r="AG1248" s="11">
        <v>0.04</v>
      </c>
      <c r="AH1248" s="11">
        <v>0.02</v>
      </c>
      <c r="AI1248" s="11">
        <v>0.03</v>
      </c>
      <c r="AJ1248" s="11">
        <v>0.04</v>
      </c>
      <c r="AK1248" s="11">
        <v>0.03</v>
      </c>
      <c r="AL1248" s="11">
        <v>0.05</v>
      </c>
      <c r="AM1248" s="11">
        <v>0.01</v>
      </c>
      <c r="AN1248" s="4" t="s">
        <v>14</v>
      </c>
      <c r="AO1248" s="11">
        <v>0.03</v>
      </c>
      <c r="AP1248" s="11">
        <v>0.1</v>
      </c>
      <c r="AQ1248" s="11">
        <v>0.03</v>
      </c>
      <c r="AR1248" s="11">
        <v>0.04</v>
      </c>
      <c r="AS1248" s="11">
        <v>0.05</v>
      </c>
      <c r="AT1248" s="11">
        <v>0.03</v>
      </c>
      <c r="AU1248" s="11">
        <v>0.04</v>
      </c>
      <c r="AV1248" s="11">
        <v>0.03</v>
      </c>
      <c r="AW1248" s="11">
        <v>0.04</v>
      </c>
      <c r="AX1248" s="11">
        <v>0.04</v>
      </c>
      <c r="AY1248" s="11">
        <v>0.04</v>
      </c>
    </row>
    <row r="1249" spans="1:51">
      <c r="A1249" s="3"/>
      <c r="B1249" t="s">
        <v>340</v>
      </c>
      <c r="C1249" s="4">
        <v>143</v>
      </c>
      <c r="D1249" s="4">
        <v>71</v>
      </c>
      <c r="E1249" s="4">
        <v>44</v>
      </c>
      <c r="F1249" s="4">
        <v>21</v>
      </c>
      <c r="G1249" s="4">
        <v>7</v>
      </c>
      <c r="H1249" s="4">
        <v>68</v>
      </c>
      <c r="I1249" s="4">
        <v>64</v>
      </c>
      <c r="J1249" s="4">
        <v>60</v>
      </c>
      <c r="K1249" s="4">
        <v>73</v>
      </c>
      <c r="L1249" s="4">
        <v>9</v>
      </c>
      <c r="M1249" s="4">
        <v>5</v>
      </c>
      <c r="N1249" s="4">
        <v>4</v>
      </c>
      <c r="O1249" s="4">
        <v>26</v>
      </c>
      <c r="P1249" s="4">
        <v>106</v>
      </c>
      <c r="Q1249" s="4">
        <v>42</v>
      </c>
      <c r="R1249" s="4">
        <v>91</v>
      </c>
      <c r="S1249" s="4">
        <v>66</v>
      </c>
      <c r="T1249" s="4">
        <v>60</v>
      </c>
      <c r="U1249" s="4">
        <v>17</v>
      </c>
      <c r="V1249" s="4">
        <v>23</v>
      </c>
      <c r="W1249" s="4">
        <v>47</v>
      </c>
      <c r="X1249" s="4">
        <v>56</v>
      </c>
      <c r="Y1249" s="4">
        <v>31</v>
      </c>
      <c r="Z1249" s="4">
        <v>27</v>
      </c>
      <c r="AA1249" s="4">
        <v>17</v>
      </c>
      <c r="AB1249" s="4">
        <v>34</v>
      </c>
      <c r="AC1249" s="4">
        <v>109</v>
      </c>
      <c r="AD1249" s="4">
        <v>4</v>
      </c>
      <c r="AE1249" s="4">
        <v>9</v>
      </c>
      <c r="AF1249" s="4">
        <v>7</v>
      </c>
      <c r="AG1249" s="4">
        <v>44</v>
      </c>
      <c r="AH1249" s="4">
        <v>59</v>
      </c>
      <c r="AI1249" s="4">
        <v>33</v>
      </c>
      <c r="AJ1249" s="4">
        <v>42</v>
      </c>
      <c r="AK1249" s="4">
        <v>96</v>
      </c>
      <c r="AL1249" s="4">
        <v>38</v>
      </c>
      <c r="AM1249" s="4">
        <v>6</v>
      </c>
      <c r="AN1249" s="4" t="s">
        <v>14</v>
      </c>
      <c r="AO1249" s="4">
        <v>85</v>
      </c>
      <c r="AP1249" s="4">
        <v>2</v>
      </c>
      <c r="AQ1249" s="4">
        <v>74</v>
      </c>
      <c r="AR1249" s="4">
        <v>57</v>
      </c>
      <c r="AS1249" s="4">
        <v>9</v>
      </c>
      <c r="AT1249" s="4">
        <v>123</v>
      </c>
      <c r="AU1249" s="4">
        <v>53</v>
      </c>
      <c r="AV1249" s="4">
        <v>80</v>
      </c>
      <c r="AW1249" s="4">
        <v>61</v>
      </c>
      <c r="AX1249" s="4">
        <v>23</v>
      </c>
      <c r="AY1249" s="4">
        <v>29</v>
      </c>
    </row>
    <row r="1250" spans="1:51">
      <c r="A1250" s="3"/>
      <c r="C1250" s="11">
        <v>0.09</v>
      </c>
      <c r="D1250" s="11">
        <v>7.0000000000000007E-2</v>
      </c>
      <c r="E1250" s="11">
        <v>0.11</v>
      </c>
      <c r="F1250" s="11">
        <v>0.11</v>
      </c>
      <c r="G1250" s="11">
        <v>0.09</v>
      </c>
      <c r="H1250" s="11">
        <v>0.09</v>
      </c>
      <c r="I1250" s="11">
        <v>0.09</v>
      </c>
      <c r="J1250" s="11">
        <v>0.12</v>
      </c>
      <c r="K1250" s="11">
        <v>7.0000000000000007E-2</v>
      </c>
      <c r="L1250" s="11">
        <v>0.06</v>
      </c>
      <c r="M1250" s="11">
        <v>0.1</v>
      </c>
      <c r="N1250" s="11">
        <v>0.05</v>
      </c>
      <c r="O1250" s="11">
        <v>7.0000000000000007E-2</v>
      </c>
      <c r="P1250" s="11">
        <v>0.09</v>
      </c>
      <c r="Q1250" s="11">
        <v>0.08</v>
      </c>
      <c r="R1250" s="11">
        <v>0.09</v>
      </c>
      <c r="S1250" s="11">
        <v>0.09</v>
      </c>
      <c r="T1250" s="11">
        <v>0.08</v>
      </c>
      <c r="U1250" s="11">
        <v>0.08</v>
      </c>
      <c r="V1250" s="11">
        <v>0.08</v>
      </c>
      <c r="W1250" s="11">
        <v>0.08</v>
      </c>
      <c r="X1250" s="11">
        <v>0.1</v>
      </c>
      <c r="Y1250" s="11">
        <v>0.09</v>
      </c>
      <c r="Z1250" s="11">
        <v>0.09</v>
      </c>
      <c r="AA1250" s="11">
        <v>0.09</v>
      </c>
      <c r="AB1250" s="11">
        <v>0.09</v>
      </c>
      <c r="AC1250" s="11">
        <v>0.09</v>
      </c>
      <c r="AD1250" s="11">
        <v>0.06</v>
      </c>
      <c r="AE1250" s="11">
        <v>0.05</v>
      </c>
      <c r="AF1250" s="11">
        <v>0.16</v>
      </c>
      <c r="AG1250" s="11">
        <v>0.08</v>
      </c>
      <c r="AH1250" s="11">
        <v>0.08</v>
      </c>
      <c r="AI1250" s="11">
        <v>0.12</v>
      </c>
      <c r="AJ1250" s="11">
        <v>0.09</v>
      </c>
      <c r="AK1250" s="11">
        <v>0.09</v>
      </c>
      <c r="AL1250" s="11">
        <v>0.09</v>
      </c>
      <c r="AM1250" s="11">
        <v>7.0000000000000007E-2</v>
      </c>
      <c r="AN1250" s="4" t="s">
        <v>14</v>
      </c>
      <c r="AO1250" s="11">
        <v>0.09</v>
      </c>
      <c r="AP1250" s="11">
        <v>7.0000000000000007E-2</v>
      </c>
      <c r="AQ1250" s="11">
        <v>0.09</v>
      </c>
      <c r="AR1250" s="11">
        <v>0.08</v>
      </c>
      <c r="AS1250" s="11">
        <v>0.06</v>
      </c>
      <c r="AT1250" s="11">
        <v>0.09</v>
      </c>
      <c r="AU1250" s="11">
        <v>7.0000000000000007E-2</v>
      </c>
      <c r="AV1250" s="11">
        <v>0.1</v>
      </c>
      <c r="AW1250" s="11">
        <v>0.08</v>
      </c>
      <c r="AX1250" s="11">
        <v>0.09</v>
      </c>
      <c r="AY1250" s="11">
        <v>7.0000000000000007E-2</v>
      </c>
    </row>
    <row r="1251" spans="1:51">
      <c r="A1251" s="3"/>
      <c r="B1251" t="s">
        <v>341</v>
      </c>
      <c r="C1251" s="4">
        <v>508</v>
      </c>
      <c r="D1251" s="4">
        <v>283</v>
      </c>
      <c r="E1251" s="4">
        <v>147</v>
      </c>
      <c r="F1251" s="4">
        <v>49</v>
      </c>
      <c r="G1251" s="4">
        <v>29</v>
      </c>
      <c r="H1251" s="4">
        <v>253</v>
      </c>
      <c r="I1251" s="4">
        <v>226</v>
      </c>
      <c r="J1251" s="4">
        <v>145</v>
      </c>
      <c r="K1251" s="4">
        <v>310</v>
      </c>
      <c r="L1251" s="4">
        <v>49</v>
      </c>
      <c r="M1251" s="4">
        <v>11</v>
      </c>
      <c r="N1251" s="4">
        <v>24</v>
      </c>
      <c r="O1251" s="4">
        <v>100</v>
      </c>
      <c r="P1251" s="4">
        <v>379</v>
      </c>
      <c r="Q1251" s="4">
        <v>164</v>
      </c>
      <c r="R1251" s="4">
        <v>326</v>
      </c>
      <c r="S1251" s="4">
        <v>232</v>
      </c>
      <c r="T1251" s="4">
        <v>235</v>
      </c>
      <c r="U1251" s="4">
        <v>87</v>
      </c>
      <c r="V1251" s="4">
        <v>81</v>
      </c>
      <c r="W1251" s="4">
        <v>180</v>
      </c>
      <c r="X1251" s="4">
        <v>160</v>
      </c>
      <c r="Y1251" s="4">
        <v>101</v>
      </c>
      <c r="Z1251" s="4">
        <v>92</v>
      </c>
      <c r="AA1251" s="4">
        <v>48</v>
      </c>
      <c r="AB1251" s="4">
        <v>125</v>
      </c>
      <c r="AC1251" s="4">
        <v>366</v>
      </c>
      <c r="AD1251" s="4">
        <v>23</v>
      </c>
      <c r="AE1251" s="4">
        <v>65</v>
      </c>
      <c r="AF1251" s="4">
        <v>14</v>
      </c>
      <c r="AG1251" s="4">
        <v>165</v>
      </c>
      <c r="AH1251" s="4">
        <v>249</v>
      </c>
      <c r="AI1251" s="4">
        <v>77</v>
      </c>
      <c r="AJ1251" s="4">
        <v>126</v>
      </c>
      <c r="AK1251" s="4">
        <v>357</v>
      </c>
      <c r="AL1251" s="4">
        <v>104</v>
      </c>
      <c r="AM1251" s="4">
        <v>33</v>
      </c>
      <c r="AN1251" s="4">
        <v>4</v>
      </c>
      <c r="AO1251" s="4">
        <v>326</v>
      </c>
      <c r="AP1251" s="4">
        <v>6</v>
      </c>
      <c r="AQ1251" s="4">
        <v>288</v>
      </c>
      <c r="AR1251" s="4">
        <v>185</v>
      </c>
      <c r="AS1251" s="4">
        <v>52</v>
      </c>
      <c r="AT1251" s="4">
        <v>421</v>
      </c>
      <c r="AU1251" s="4">
        <v>191</v>
      </c>
      <c r="AV1251" s="4">
        <v>288</v>
      </c>
      <c r="AW1251" s="4">
        <v>247</v>
      </c>
      <c r="AX1251" s="4">
        <v>75</v>
      </c>
      <c r="AY1251" s="4">
        <v>130</v>
      </c>
    </row>
    <row r="1252" spans="1:51">
      <c r="A1252" s="3"/>
      <c r="C1252" s="11">
        <v>0.31</v>
      </c>
      <c r="D1252" s="11">
        <v>0.28999999999999998</v>
      </c>
      <c r="E1252" s="11">
        <v>0.35</v>
      </c>
      <c r="F1252" s="11">
        <v>0.27</v>
      </c>
      <c r="G1252" s="11">
        <v>0.38</v>
      </c>
      <c r="H1252" s="11">
        <v>0.32</v>
      </c>
      <c r="I1252" s="11">
        <v>0.3</v>
      </c>
      <c r="J1252" s="11">
        <v>0.28000000000000003</v>
      </c>
      <c r="K1252" s="11">
        <v>0.31</v>
      </c>
      <c r="L1252" s="11">
        <v>0.33</v>
      </c>
      <c r="M1252" s="11">
        <v>0.23</v>
      </c>
      <c r="N1252" s="11">
        <v>0.28000000000000003</v>
      </c>
      <c r="O1252" s="11">
        <v>0.27</v>
      </c>
      <c r="P1252" s="11">
        <v>0.33</v>
      </c>
      <c r="Q1252" s="11">
        <v>0.3</v>
      </c>
      <c r="R1252" s="11">
        <v>0.32</v>
      </c>
      <c r="S1252" s="11">
        <v>0.31</v>
      </c>
      <c r="T1252" s="11">
        <v>0.31</v>
      </c>
      <c r="U1252" s="11">
        <v>0.38</v>
      </c>
      <c r="V1252" s="11">
        <v>0.28999999999999998</v>
      </c>
      <c r="W1252" s="11">
        <v>0.3</v>
      </c>
      <c r="X1252" s="11">
        <v>0.28999999999999998</v>
      </c>
      <c r="Y1252" s="11">
        <v>0.28000000000000003</v>
      </c>
      <c r="Z1252" s="11">
        <v>0.3</v>
      </c>
      <c r="AA1252" s="11">
        <v>0.26</v>
      </c>
      <c r="AB1252" s="11">
        <v>0.33</v>
      </c>
      <c r="AC1252" s="11">
        <v>0.3</v>
      </c>
      <c r="AD1252" s="11">
        <v>0.33</v>
      </c>
      <c r="AE1252" s="11">
        <v>0.36</v>
      </c>
      <c r="AF1252" s="11">
        <v>0.31</v>
      </c>
      <c r="AG1252" s="11">
        <v>0.28999999999999998</v>
      </c>
      <c r="AH1252" s="11">
        <v>0.34</v>
      </c>
      <c r="AI1252" s="11">
        <v>0.27</v>
      </c>
      <c r="AJ1252" s="11">
        <v>0.27</v>
      </c>
      <c r="AK1252" s="11">
        <v>0.32</v>
      </c>
      <c r="AL1252" s="11">
        <v>0.24</v>
      </c>
      <c r="AM1252" s="11">
        <v>0.41</v>
      </c>
      <c r="AN1252" s="11">
        <v>0.28999999999999998</v>
      </c>
      <c r="AO1252" s="11">
        <v>0.34</v>
      </c>
      <c r="AP1252" s="11">
        <v>0.2</v>
      </c>
      <c r="AQ1252" s="11">
        <v>0.35</v>
      </c>
      <c r="AR1252" s="11">
        <v>0.27</v>
      </c>
      <c r="AS1252" s="11">
        <v>0.35</v>
      </c>
      <c r="AT1252" s="11">
        <v>0.3</v>
      </c>
      <c r="AU1252" s="11">
        <v>0.27</v>
      </c>
      <c r="AV1252" s="11">
        <v>0.35</v>
      </c>
      <c r="AW1252" s="11">
        <v>0.33</v>
      </c>
      <c r="AX1252" s="11">
        <v>0.3</v>
      </c>
      <c r="AY1252" s="11">
        <v>0.3</v>
      </c>
    </row>
    <row r="1253" spans="1:51">
      <c r="A1253" s="3"/>
    </row>
    <row r="1254" spans="1:51">
      <c r="A1254" s="3"/>
    </row>
    <row r="1255" spans="1:51">
      <c r="A1255" s="2" t="s">
        <v>342</v>
      </c>
    </row>
    <row r="1256" spans="1:51">
      <c r="A1256" s="3"/>
    </row>
    <row r="1257" spans="1:51" s="10" customFormat="1" ht="29.25" customHeight="1">
      <c r="A1257" s="9"/>
      <c r="C1257" s="7" t="s">
        <v>39</v>
      </c>
      <c r="D1257" s="14" t="s">
        <v>15</v>
      </c>
      <c r="E1257" s="15"/>
      <c r="F1257" s="15"/>
      <c r="G1257" s="15"/>
      <c r="H1257" s="14" t="s">
        <v>16</v>
      </c>
      <c r="I1257" s="15"/>
      <c r="J1257" s="14" t="s">
        <v>17</v>
      </c>
      <c r="K1257" s="15"/>
      <c r="L1257" s="15"/>
      <c r="M1257" s="15"/>
      <c r="N1257" s="15"/>
      <c r="O1257" s="14" t="s">
        <v>40</v>
      </c>
      <c r="P1257" s="15"/>
      <c r="Q1257" s="14" t="s">
        <v>19</v>
      </c>
      <c r="R1257" s="15"/>
      <c r="S1257" s="14" t="s">
        <v>41</v>
      </c>
      <c r="T1257" s="15"/>
      <c r="U1257" s="14" t="s">
        <v>42</v>
      </c>
      <c r="V1257" s="15"/>
      <c r="W1257" s="15"/>
      <c r="X1257" s="15"/>
      <c r="Y1257" s="14" t="s">
        <v>22</v>
      </c>
      <c r="Z1257" s="15"/>
      <c r="AA1257" s="15"/>
      <c r="AB1257" s="15"/>
      <c r="AC1257" s="15"/>
      <c r="AD1257" s="15"/>
      <c r="AE1257" s="15"/>
      <c r="AF1257" s="15"/>
      <c r="AG1257" s="14" t="s">
        <v>23</v>
      </c>
      <c r="AH1257" s="15"/>
      <c r="AI1257" s="15"/>
      <c r="AJ1257" s="14" t="s">
        <v>24</v>
      </c>
      <c r="AK1257" s="15"/>
      <c r="AL1257" s="14" t="s">
        <v>25</v>
      </c>
      <c r="AM1257" s="15"/>
      <c r="AN1257" s="15"/>
      <c r="AO1257" s="15"/>
      <c r="AP1257" s="15"/>
      <c r="AQ1257" s="15"/>
      <c r="AR1257" s="15"/>
      <c r="AS1257" s="14" t="s">
        <v>26</v>
      </c>
      <c r="AT1257" s="15"/>
      <c r="AU1257" s="14" t="s">
        <v>43</v>
      </c>
      <c r="AV1257" s="15"/>
      <c r="AW1257" s="14" t="s">
        <v>44</v>
      </c>
      <c r="AX1257" s="15"/>
      <c r="AY1257" s="15"/>
    </row>
    <row r="1258" spans="1:51" s="7" customFormat="1" ht="32.25" customHeight="1">
      <c r="A1258" s="6"/>
      <c r="D1258" s="8" t="s">
        <v>45</v>
      </c>
      <c r="E1258" s="8" t="s">
        <v>46</v>
      </c>
      <c r="F1258" s="8" t="s">
        <v>47</v>
      </c>
      <c r="G1258" s="8" t="s">
        <v>48</v>
      </c>
      <c r="H1258" s="8" t="s">
        <v>49</v>
      </c>
      <c r="I1258" s="8" t="s">
        <v>50</v>
      </c>
      <c r="J1258" s="8" t="s">
        <v>51</v>
      </c>
      <c r="K1258" s="8" t="s">
        <v>52</v>
      </c>
      <c r="L1258" s="8" t="s">
        <v>53</v>
      </c>
      <c r="M1258" s="8" t="s">
        <v>54</v>
      </c>
      <c r="N1258" s="8" t="s">
        <v>55</v>
      </c>
      <c r="O1258" s="8" t="s">
        <v>56</v>
      </c>
      <c r="P1258" s="8" t="s">
        <v>57</v>
      </c>
      <c r="Q1258" s="8" t="s">
        <v>56</v>
      </c>
      <c r="R1258" s="8" t="s">
        <v>57</v>
      </c>
      <c r="S1258" s="8" t="s">
        <v>56</v>
      </c>
      <c r="T1258" s="8" t="s">
        <v>57</v>
      </c>
      <c r="U1258" s="8" t="s">
        <v>58</v>
      </c>
      <c r="V1258" s="8" t="s">
        <v>59</v>
      </c>
      <c r="W1258" s="8" t="s">
        <v>60</v>
      </c>
      <c r="X1258" s="8" t="s">
        <v>61</v>
      </c>
      <c r="Y1258" s="8" t="s">
        <v>62</v>
      </c>
      <c r="Z1258" s="8" t="s">
        <v>63</v>
      </c>
      <c r="AA1258" s="8" t="s">
        <v>64</v>
      </c>
      <c r="AB1258" s="8" t="s">
        <v>65</v>
      </c>
      <c r="AC1258" s="8" t="s">
        <v>66</v>
      </c>
      <c r="AD1258" s="8" t="s">
        <v>67</v>
      </c>
      <c r="AE1258" s="8" t="s">
        <v>68</v>
      </c>
      <c r="AF1258" s="8" t="s">
        <v>69</v>
      </c>
      <c r="AG1258" s="8" t="s">
        <v>70</v>
      </c>
      <c r="AH1258" s="8" t="s">
        <v>71</v>
      </c>
      <c r="AI1258" s="8" t="s">
        <v>72</v>
      </c>
      <c r="AJ1258" s="8" t="s">
        <v>73</v>
      </c>
      <c r="AK1258" s="8" t="s">
        <v>74</v>
      </c>
      <c r="AL1258" s="8" t="s">
        <v>75</v>
      </c>
      <c r="AM1258" s="8" t="s">
        <v>76</v>
      </c>
      <c r="AN1258" s="8" t="s">
        <v>77</v>
      </c>
      <c r="AO1258" s="8" t="s">
        <v>78</v>
      </c>
      <c r="AP1258" s="8" t="s">
        <v>79</v>
      </c>
      <c r="AQ1258" s="8" t="s">
        <v>80</v>
      </c>
      <c r="AR1258" s="8" t="s">
        <v>81</v>
      </c>
      <c r="AS1258" s="8" t="s">
        <v>82</v>
      </c>
      <c r="AT1258" s="8" t="s">
        <v>57</v>
      </c>
      <c r="AU1258" s="8" t="s">
        <v>56</v>
      </c>
      <c r="AV1258" s="8" t="s">
        <v>57</v>
      </c>
      <c r="AW1258" s="8" t="s">
        <v>83</v>
      </c>
      <c r="AX1258" s="8" t="s">
        <v>84</v>
      </c>
      <c r="AY1258" s="8" t="s">
        <v>85</v>
      </c>
    </row>
    <row r="1259" spans="1:51">
      <c r="A1259" s="3" t="s">
        <v>86</v>
      </c>
      <c r="C1259" s="4">
        <v>945</v>
      </c>
      <c r="D1259" s="4">
        <v>583</v>
      </c>
      <c r="E1259" s="4">
        <v>216</v>
      </c>
      <c r="F1259" s="4">
        <v>108</v>
      </c>
      <c r="G1259" s="4">
        <v>38</v>
      </c>
      <c r="H1259" s="4">
        <v>432</v>
      </c>
      <c r="I1259" s="4">
        <v>436</v>
      </c>
      <c r="J1259" s="4">
        <v>290</v>
      </c>
      <c r="K1259" s="4">
        <v>571</v>
      </c>
      <c r="L1259" s="4">
        <v>89</v>
      </c>
      <c r="M1259" s="4">
        <v>29</v>
      </c>
      <c r="N1259" s="4">
        <v>54</v>
      </c>
      <c r="O1259" s="4">
        <v>230</v>
      </c>
      <c r="P1259" s="4">
        <v>638</v>
      </c>
      <c r="Q1259" s="4">
        <v>327</v>
      </c>
      <c r="R1259" s="4">
        <v>565</v>
      </c>
      <c r="S1259" s="4">
        <v>433</v>
      </c>
      <c r="T1259" s="4">
        <v>426</v>
      </c>
      <c r="U1259" s="4">
        <v>117</v>
      </c>
      <c r="V1259" s="4">
        <v>162</v>
      </c>
      <c r="W1259" s="4">
        <v>349</v>
      </c>
      <c r="X1259" s="4">
        <v>312</v>
      </c>
      <c r="Y1259" s="4">
        <v>209</v>
      </c>
      <c r="Z1259" s="4">
        <v>181</v>
      </c>
      <c r="AA1259" s="4">
        <v>107</v>
      </c>
      <c r="AB1259" s="4">
        <v>208</v>
      </c>
      <c r="AC1259" s="4">
        <v>705</v>
      </c>
      <c r="AD1259" s="4">
        <v>40</v>
      </c>
      <c r="AE1259" s="4">
        <v>100</v>
      </c>
      <c r="AF1259" s="4">
        <v>24</v>
      </c>
      <c r="AG1259" s="4">
        <v>342</v>
      </c>
      <c r="AH1259" s="4">
        <v>407</v>
      </c>
      <c r="AI1259" s="4">
        <v>167</v>
      </c>
      <c r="AJ1259" s="4">
        <v>284</v>
      </c>
      <c r="AK1259" s="4">
        <v>620</v>
      </c>
      <c r="AL1259" s="4">
        <v>275</v>
      </c>
      <c r="AM1259" s="4">
        <v>40</v>
      </c>
      <c r="AN1259" s="4">
        <v>9</v>
      </c>
      <c r="AO1259" s="4">
        <v>508</v>
      </c>
      <c r="AP1259" s="4">
        <v>19</v>
      </c>
      <c r="AQ1259" s="4">
        <v>446</v>
      </c>
      <c r="AR1259" s="4">
        <v>406</v>
      </c>
      <c r="AS1259" s="4">
        <v>80</v>
      </c>
      <c r="AT1259" s="4">
        <v>797</v>
      </c>
      <c r="AU1259" s="4">
        <v>437</v>
      </c>
      <c r="AV1259" s="4">
        <v>431</v>
      </c>
      <c r="AW1259" s="4">
        <v>408</v>
      </c>
      <c r="AX1259" s="4">
        <v>138</v>
      </c>
      <c r="AY1259" s="4">
        <v>255</v>
      </c>
    </row>
    <row r="1260" spans="1:51">
      <c r="A1260" s="3"/>
    </row>
    <row r="1261" spans="1:51">
      <c r="A1261" s="3" t="s">
        <v>343</v>
      </c>
      <c r="B1261" t="s">
        <v>344</v>
      </c>
      <c r="C1261" s="4">
        <v>370</v>
      </c>
      <c r="D1261" s="4">
        <v>236</v>
      </c>
      <c r="E1261" s="4">
        <v>85</v>
      </c>
      <c r="F1261" s="4">
        <v>36</v>
      </c>
      <c r="G1261" s="4">
        <v>14</v>
      </c>
      <c r="H1261" s="4">
        <v>169</v>
      </c>
      <c r="I1261" s="4">
        <v>173</v>
      </c>
      <c r="J1261" s="4">
        <v>106</v>
      </c>
      <c r="K1261" s="4">
        <v>246</v>
      </c>
      <c r="L1261" s="4">
        <v>31</v>
      </c>
      <c r="M1261" s="4">
        <v>11</v>
      </c>
      <c r="N1261" s="4">
        <v>25</v>
      </c>
      <c r="O1261" s="4">
        <v>116</v>
      </c>
      <c r="P1261" s="4">
        <v>226</v>
      </c>
      <c r="Q1261" s="4">
        <v>129</v>
      </c>
      <c r="R1261" s="4">
        <v>226</v>
      </c>
      <c r="S1261" s="4">
        <v>163</v>
      </c>
      <c r="T1261" s="4">
        <v>174</v>
      </c>
      <c r="U1261" s="4">
        <v>45</v>
      </c>
      <c r="V1261" s="4">
        <v>66</v>
      </c>
      <c r="W1261" s="4">
        <v>157</v>
      </c>
      <c r="X1261" s="4">
        <v>101</v>
      </c>
      <c r="Y1261" s="4">
        <v>89</v>
      </c>
      <c r="Z1261" s="4">
        <v>68</v>
      </c>
      <c r="AA1261" s="4">
        <v>55</v>
      </c>
      <c r="AB1261" s="4">
        <v>73</v>
      </c>
      <c r="AC1261" s="4">
        <v>285</v>
      </c>
      <c r="AD1261" s="4">
        <v>12</v>
      </c>
      <c r="AE1261" s="4">
        <v>35</v>
      </c>
      <c r="AF1261" s="4">
        <v>5</v>
      </c>
      <c r="AG1261" s="4">
        <v>137</v>
      </c>
      <c r="AH1261" s="4">
        <v>165</v>
      </c>
      <c r="AI1261" s="4">
        <v>53</v>
      </c>
      <c r="AJ1261" s="4">
        <v>111</v>
      </c>
      <c r="AK1261" s="4">
        <v>237</v>
      </c>
      <c r="AL1261" s="4">
        <v>127</v>
      </c>
      <c r="AM1261" s="4">
        <v>20</v>
      </c>
      <c r="AN1261" s="4">
        <v>4</v>
      </c>
      <c r="AO1261" s="4">
        <v>164</v>
      </c>
      <c r="AP1261" s="4">
        <v>8</v>
      </c>
      <c r="AQ1261" s="4">
        <v>143</v>
      </c>
      <c r="AR1261" s="4">
        <v>180</v>
      </c>
      <c r="AS1261" s="4">
        <v>35</v>
      </c>
      <c r="AT1261" s="4">
        <v>304</v>
      </c>
      <c r="AU1261" s="4">
        <v>203</v>
      </c>
      <c r="AV1261" s="4">
        <v>139</v>
      </c>
      <c r="AW1261" s="4">
        <v>157</v>
      </c>
      <c r="AX1261" s="4">
        <v>51</v>
      </c>
      <c r="AY1261" s="4">
        <v>107</v>
      </c>
    </row>
    <row r="1262" spans="1:51">
      <c r="A1262" s="3"/>
      <c r="C1262" s="11">
        <v>0.39</v>
      </c>
      <c r="D1262" s="11">
        <v>0.4</v>
      </c>
      <c r="E1262" s="11">
        <v>0.39</v>
      </c>
      <c r="F1262" s="11">
        <v>0.33</v>
      </c>
      <c r="G1262" s="11">
        <v>0.36</v>
      </c>
      <c r="H1262" s="11">
        <v>0.39</v>
      </c>
      <c r="I1262" s="11">
        <v>0.4</v>
      </c>
      <c r="J1262" s="11">
        <v>0.37</v>
      </c>
      <c r="K1262" s="11">
        <v>0.43</v>
      </c>
      <c r="L1262" s="11">
        <v>0.36</v>
      </c>
      <c r="M1262" s="11">
        <v>0.39</v>
      </c>
      <c r="N1262" s="11">
        <v>0.47</v>
      </c>
      <c r="O1262" s="11">
        <v>0.51</v>
      </c>
      <c r="P1262" s="11">
        <v>0.35</v>
      </c>
      <c r="Q1262" s="11">
        <v>0.39</v>
      </c>
      <c r="R1262" s="11">
        <v>0.4</v>
      </c>
      <c r="S1262" s="11">
        <v>0.38</v>
      </c>
      <c r="T1262" s="11">
        <v>0.41</v>
      </c>
      <c r="U1262" s="11">
        <v>0.39</v>
      </c>
      <c r="V1262" s="11">
        <v>0.41</v>
      </c>
      <c r="W1262" s="11">
        <v>0.45</v>
      </c>
      <c r="X1262" s="11">
        <v>0.33</v>
      </c>
      <c r="Y1262" s="11">
        <v>0.43</v>
      </c>
      <c r="Z1262" s="11">
        <v>0.38</v>
      </c>
      <c r="AA1262" s="11">
        <v>0.51</v>
      </c>
      <c r="AB1262" s="11">
        <v>0.35</v>
      </c>
      <c r="AC1262" s="11">
        <v>0.4</v>
      </c>
      <c r="AD1262" s="11">
        <v>0.31</v>
      </c>
      <c r="AE1262" s="11">
        <v>0.35</v>
      </c>
      <c r="AF1262" s="11">
        <v>0.2</v>
      </c>
      <c r="AG1262" s="11">
        <v>0.4</v>
      </c>
      <c r="AH1262" s="11">
        <v>0.41</v>
      </c>
      <c r="AI1262" s="11">
        <v>0.32</v>
      </c>
      <c r="AJ1262" s="11">
        <v>0.39</v>
      </c>
      <c r="AK1262" s="11">
        <v>0.38</v>
      </c>
      <c r="AL1262" s="11">
        <v>0.46</v>
      </c>
      <c r="AM1262" s="11">
        <v>0.49</v>
      </c>
      <c r="AN1262" s="11">
        <v>0.4</v>
      </c>
      <c r="AO1262" s="11">
        <v>0.32</v>
      </c>
      <c r="AP1262" s="11">
        <v>0.4</v>
      </c>
      <c r="AQ1262" s="11">
        <v>0.32</v>
      </c>
      <c r="AR1262" s="11">
        <v>0.44</v>
      </c>
      <c r="AS1262" s="11">
        <v>0.43</v>
      </c>
      <c r="AT1262" s="11">
        <v>0.38</v>
      </c>
      <c r="AU1262" s="11">
        <v>0.46</v>
      </c>
      <c r="AV1262" s="11">
        <v>0.32</v>
      </c>
      <c r="AW1262" s="11">
        <v>0.39</v>
      </c>
      <c r="AX1262" s="11">
        <v>0.37</v>
      </c>
      <c r="AY1262" s="11">
        <v>0.42</v>
      </c>
    </row>
    <row r="1263" spans="1:51">
      <c r="A1263" s="3"/>
      <c r="B1263" t="s">
        <v>345</v>
      </c>
      <c r="C1263" s="4">
        <v>327</v>
      </c>
      <c r="D1263" s="4">
        <v>202</v>
      </c>
      <c r="E1263" s="4">
        <v>67</v>
      </c>
      <c r="F1263" s="4">
        <v>44</v>
      </c>
      <c r="G1263" s="4">
        <v>14</v>
      </c>
      <c r="H1263" s="4">
        <v>152</v>
      </c>
      <c r="I1263" s="4">
        <v>143</v>
      </c>
      <c r="J1263" s="4">
        <v>97</v>
      </c>
      <c r="K1263" s="4">
        <v>206</v>
      </c>
      <c r="L1263" s="4">
        <v>28</v>
      </c>
      <c r="M1263" s="4">
        <v>6</v>
      </c>
      <c r="N1263" s="4">
        <v>14</v>
      </c>
      <c r="O1263" s="4">
        <v>91</v>
      </c>
      <c r="P1263" s="4">
        <v>204</v>
      </c>
      <c r="Q1263" s="4">
        <v>119</v>
      </c>
      <c r="R1263" s="4">
        <v>186</v>
      </c>
      <c r="S1263" s="4">
        <v>148</v>
      </c>
      <c r="T1263" s="4">
        <v>144</v>
      </c>
      <c r="U1263" s="4">
        <v>45</v>
      </c>
      <c r="V1263" s="4">
        <v>60</v>
      </c>
      <c r="W1263" s="4">
        <v>131</v>
      </c>
      <c r="X1263" s="4">
        <v>89</v>
      </c>
      <c r="Y1263" s="4">
        <v>70</v>
      </c>
      <c r="Z1263" s="4">
        <v>64</v>
      </c>
      <c r="AA1263" s="4">
        <v>44</v>
      </c>
      <c r="AB1263" s="4">
        <v>73</v>
      </c>
      <c r="AC1263" s="4">
        <v>251</v>
      </c>
      <c r="AD1263" s="4">
        <v>12</v>
      </c>
      <c r="AE1263" s="4">
        <v>32</v>
      </c>
      <c r="AF1263" s="4">
        <v>7</v>
      </c>
      <c r="AG1263" s="4">
        <v>139</v>
      </c>
      <c r="AH1263" s="4">
        <v>134</v>
      </c>
      <c r="AI1263" s="4">
        <v>41</v>
      </c>
      <c r="AJ1263" s="4">
        <v>87</v>
      </c>
      <c r="AK1263" s="4">
        <v>221</v>
      </c>
      <c r="AL1263" s="4">
        <v>105</v>
      </c>
      <c r="AM1263" s="4">
        <v>13</v>
      </c>
      <c r="AN1263" s="4">
        <v>4</v>
      </c>
      <c r="AO1263" s="4">
        <v>154</v>
      </c>
      <c r="AP1263" s="4">
        <v>7</v>
      </c>
      <c r="AQ1263" s="4">
        <v>135</v>
      </c>
      <c r="AR1263" s="4">
        <v>148</v>
      </c>
      <c r="AS1263" s="4">
        <v>26</v>
      </c>
      <c r="AT1263" s="4">
        <v>272</v>
      </c>
      <c r="AU1263" s="4">
        <v>163</v>
      </c>
      <c r="AV1263" s="4">
        <v>132</v>
      </c>
      <c r="AW1263" s="4">
        <v>142</v>
      </c>
      <c r="AX1263" s="4">
        <v>47</v>
      </c>
      <c r="AY1263" s="4">
        <v>85</v>
      </c>
    </row>
    <row r="1264" spans="1:51">
      <c r="A1264" s="3"/>
      <c r="C1264" s="11">
        <v>0.35</v>
      </c>
      <c r="D1264" s="11">
        <v>0.35</v>
      </c>
      <c r="E1264" s="11">
        <v>0.31</v>
      </c>
      <c r="F1264" s="11">
        <v>0.41</v>
      </c>
      <c r="G1264" s="11">
        <v>0.36</v>
      </c>
      <c r="H1264" s="11">
        <v>0.35</v>
      </c>
      <c r="I1264" s="11">
        <v>0.33</v>
      </c>
      <c r="J1264" s="11">
        <v>0.33</v>
      </c>
      <c r="K1264" s="11">
        <v>0.36</v>
      </c>
      <c r="L1264" s="11">
        <v>0.31</v>
      </c>
      <c r="M1264" s="11">
        <v>0.2</v>
      </c>
      <c r="N1264" s="11">
        <v>0.26</v>
      </c>
      <c r="O1264" s="11">
        <v>0.39</v>
      </c>
      <c r="P1264" s="11">
        <v>0.32</v>
      </c>
      <c r="Q1264" s="11">
        <v>0.36</v>
      </c>
      <c r="R1264" s="11">
        <v>0.33</v>
      </c>
      <c r="S1264" s="11">
        <v>0.34</v>
      </c>
      <c r="T1264" s="11">
        <v>0.34</v>
      </c>
      <c r="U1264" s="11">
        <v>0.39</v>
      </c>
      <c r="V1264" s="11">
        <v>0.37</v>
      </c>
      <c r="W1264" s="11">
        <v>0.37</v>
      </c>
      <c r="X1264" s="11">
        <v>0.28000000000000003</v>
      </c>
      <c r="Y1264" s="11">
        <v>0.34</v>
      </c>
      <c r="Z1264" s="11">
        <v>0.35</v>
      </c>
      <c r="AA1264" s="11">
        <v>0.41</v>
      </c>
      <c r="AB1264" s="11">
        <v>0.35</v>
      </c>
      <c r="AC1264" s="11">
        <v>0.36</v>
      </c>
      <c r="AD1264" s="11">
        <v>0.3</v>
      </c>
      <c r="AE1264" s="11">
        <v>0.32</v>
      </c>
      <c r="AF1264" s="11">
        <v>0.28000000000000003</v>
      </c>
      <c r="AG1264" s="11">
        <v>0.41</v>
      </c>
      <c r="AH1264" s="11">
        <v>0.33</v>
      </c>
      <c r="AI1264" s="11">
        <v>0.25</v>
      </c>
      <c r="AJ1264" s="11">
        <v>0.31</v>
      </c>
      <c r="AK1264" s="11">
        <v>0.36</v>
      </c>
      <c r="AL1264" s="11">
        <v>0.38</v>
      </c>
      <c r="AM1264" s="11">
        <v>0.32</v>
      </c>
      <c r="AN1264" s="11">
        <v>0.42</v>
      </c>
      <c r="AO1264" s="11">
        <v>0.3</v>
      </c>
      <c r="AP1264" s="11">
        <v>0.35</v>
      </c>
      <c r="AQ1264" s="11">
        <v>0.3</v>
      </c>
      <c r="AR1264" s="11">
        <v>0.36</v>
      </c>
      <c r="AS1264" s="11">
        <v>0.33</v>
      </c>
      <c r="AT1264" s="11">
        <v>0.34</v>
      </c>
      <c r="AU1264" s="11">
        <v>0.37</v>
      </c>
      <c r="AV1264" s="11">
        <v>0.31</v>
      </c>
      <c r="AW1264" s="11">
        <v>0.35</v>
      </c>
      <c r="AX1264" s="11">
        <v>0.34</v>
      </c>
      <c r="AY1264" s="11">
        <v>0.33</v>
      </c>
    </row>
    <row r="1265" spans="1:51">
      <c r="A1265" s="3"/>
      <c r="B1265" t="s">
        <v>346</v>
      </c>
      <c r="C1265" s="4">
        <v>290</v>
      </c>
      <c r="D1265" s="4">
        <v>194</v>
      </c>
      <c r="E1265" s="4">
        <v>50</v>
      </c>
      <c r="F1265" s="4">
        <v>40</v>
      </c>
      <c r="G1265" s="4">
        <v>6</v>
      </c>
      <c r="H1265" s="4">
        <v>117</v>
      </c>
      <c r="I1265" s="4">
        <v>140</v>
      </c>
      <c r="J1265" s="4">
        <v>83</v>
      </c>
      <c r="K1265" s="4">
        <v>176</v>
      </c>
      <c r="L1265" s="4">
        <v>28</v>
      </c>
      <c r="M1265" s="4">
        <v>7</v>
      </c>
      <c r="N1265" s="4">
        <v>19</v>
      </c>
      <c r="O1265" s="4">
        <v>83</v>
      </c>
      <c r="P1265" s="4">
        <v>174</v>
      </c>
      <c r="Q1265" s="4">
        <v>93</v>
      </c>
      <c r="R1265" s="4">
        <v>180</v>
      </c>
      <c r="S1265" s="4">
        <v>128</v>
      </c>
      <c r="T1265" s="4">
        <v>127</v>
      </c>
      <c r="U1265" s="4">
        <v>33</v>
      </c>
      <c r="V1265" s="4">
        <v>50</v>
      </c>
      <c r="W1265" s="4">
        <v>113</v>
      </c>
      <c r="X1265" s="4">
        <v>95</v>
      </c>
      <c r="Y1265" s="4">
        <v>60</v>
      </c>
      <c r="Z1265" s="4">
        <v>60</v>
      </c>
      <c r="AA1265" s="4">
        <v>36</v>
      </c>
      <c r="AB1265" s="4">
        <v>69</v>
      </c>
      <c r="AC1265" s="4">
        <v>226</v>
      </c>
      <c r="AD1265" s="4">
        <v>9</v>
      </c>
      <c r="AE1265" s="4">
        <v>25</v>
      </c>
      <c r="AF1265" s="4">
        <v>7</v>
      </c>
      <c r="AG1265" s="4">
        <v>104</v>
      </c>
      <c r="AH1265" s="4">
        <v>129</v>
      </c>
      <c r="AI1265" s="4">
        <v>47</v>
      </c>
      <c r="AJ1265" s="4">
        <v>88</v>
      </c>
      <c r="AK1265" s="4">
        <v>188</v>
      </c>
      <c r="AL1265" s="4">
        <v>104</v>
      </c>
      <c r="AM1265" s="4">
        <v>10</v>
      </c>
      <c r="AN1265" s="4">
        <v>3</v>
      </c>
      <c r="AO1265" s="4">
        <v>134</v>
      </c>
      <c r="AP1265" s="4">
        <v>6</v>
      </c>
      <c r="AQ1265" s="4">
        <v>118</v>
      </c>
      <c r="AR1265" s="4">
        <v>140</v>
      </c>
      <c r="AS1265" s="4">
        <v>38</v>
      </c>
      <c r="AT1265" s="4">
        <v>232</v>
      </c>
      <c r="AU1265" s="4">
        <v>150</v>
      </c>
      <c r="AV1265" s="4">
        <v>107</v>
      </c>
      <c r="AW1265" s="4">
        <v>132</v>
      </c>
      <c r="AX1265" s="4">
        <v>46</v>
      </c>
      <c r="AY1265" s="4">
        <v>76</v>
      </c>
    </row>
    <row r="1266" spans="1:51">
      <c r="A1266" s="3"/>
      <c r="C1266" s="11">
        <v>0.31</v>
      </c>
      <c r="D1266" s="11">
        <v>0.33</v>
      </c>
      <c r="E1266" s="11">
        <v>0.23</v>
      </c>
      <c r="F1266" s="11">
        <v>0.37</v>
      </c>
      <c r="G1266" s="11">
        <v>0.15</v>
      </c>
      <c r="H1266" s="11">
        <v>0.27</v>
      </c>
      <c r="I1266" s="11">
        <v>0.32</v>
      </c>
      <c r="J1266" s="11">
        <v>0.28999999999999998</v>
      </c>
      <c r="K1266" s="11">
        <v>0.31</v>
      </c>
      <c r="L1266" s="11">
        <v>0.31</v>
      </c>
      <c r="M1266" s="11">
        <v>0.23</v>
      </c>
      <c r="N1266" s="11">
        <v>0.35</v>
      </c>
      <c r="O1266" s="11">
        <v>0.36</v>
      </c>
      <c r="P1266" s="11">
        <v>0.27</v>
      </c>
      <c r="Q1266" s="11">
        <v>0.28000000000000003</v>
      </c>
      <c r="R1266" s="11">
        <v>0.32</v>
      </c>
      <c r="S1266" s="11">
        <v>0.3</v>
      </c>
      <c r="T1266" s="11">
        <v>0.3</v>
      </c>
      <c r="U1266" s="11">
        <v>0.28000000000000003</v>
      </c>
      <c r="V1266" s="11">
        <v>0.31</v>
      </c>
      <c r="W1266" s="11">
        <v>0.32</v>
      </c>
      <c r="X1266" s="11">
        <v>0.3</v>
      </c>
      <c r="Y1266" s="11">
        <v>0.28999999999999998</v>
      </c>
      <c r="Z1266" s="11">
        <v>0.33</v>
      </c>
      <c r="AA1266" s="11">
        <v>0.34</v>
      </c>
      <c r="AB1266" s="11">
        <v>0.33</v>
      </c>
      <c r="AC1266" s="11">
        <v>0.32</v>
      </c>
      <c r="AD1266" s="11">
        <v>0.23</v>
      </c>
      <c r="AE1266" s="11">
        <v>0.25</v>
      </c>
      <c r="AF1266" s="11">
        <v>0.28000000000000003</v>
      </c>
      <c r="AG1266" s="11">
        <v>0.3</v>
      </c>
      <c r="AH1266" s="11">
        <v>0.32</v>
      </c>
      <c r="AI1266" s="11">
        <v>0.28000000000000003</v>
      </c>
      <c r="AJ1266" s="11">
        <v>0.31</v>
      </c>
      <c r="AK1266" s="11">
        <v>0.3</v>
      </c>
      <c r="AL1266" s="11">
        <v>0.38</v>
      </c>
      <c r="AM1266" s="11">
        <v>0.25</v>
      </c>
      <c r="AN1266" s="11">
        <v>0.31</v>
      </c>
      <c r="AO1266" s="11">
        <v>0.26</v>
      </c>
      <c r="AP1266" s="11">
        <v>0.3</v>
      </c>
      <c r="AQ1266" s="11">
        <v>0.26</v>
      </c>
      <c r="AR1266" s="11">
        <v>0.34</v>
      </c>
      <c r="AS1266" s="11">
        <v>0.47</v>
      </c>
      <c r="AT1266" s="11">
        <v>0.28999999999999998</v>
      </c>
      <c r="AU1266" s="11">
        <v>0.34</v>
      </c>
      <c r="AV1266" s="11">
        <v>0.25</v>
      </c>
      <c r="AW1266" s="11">
        <v>0.32</v>
      </c>
      <c r="AX1266" s="11">
        <v>0.33</v>
      </c>
      <c r="AY1266" s="11">
        <v>0.3</v>
      </c>
    </row>
    <row r="1267" spans="1:51">
      <c r="A1267" s="3"/>
      <c r="B1267" t="s">
        <v>347</v>
      </c>
      <c r="C1267" s="4">
        <v>247</v>
      </c>
      <c r="D1267" s="4">
        <v>146</v>
      </c>
      <c r="E1267" s="4">
        <v>43</v>
      </c>
      <c r="F1267" s="4">
        <v>44</v>
      </c>
      <c r="G1267" s="4">
        <v>14</v>
      </c>
      <c r="H1267" s="4">
        <v>109</v>
      </c>
      <c r="I1267" s="4">
        <v>108</v>
      </c>
      <c r="J1267" s="4">
        <v>66</v>
      </c>
      <c r="K1267" s="4">
        <v>154</v>
      </c>
      <c r="L1267" s="4">
        <v>16</v>
      </c>
      <c r="M1267" s="4">
        <v>8</v>
      </c>
      <c r="N1267" s="4">
        <v>12</v>
      </c>
      <c r="O1267" s="4">
        <v>58</v>
      </c>
      <c r="P1267" s="4">
        <v>159</v>
      </c>
      <c r="Q1267" s="4">
        <v>80</v>
      </c>
      <c r="R1267" s="4">
        <v>144</v>
      </c>
      <c r="S1267" s="4">
        <v>109</v>
      </c>
      <c r="T1267" s="4">
        <v>106</v>
      </c>
      <c r="U1267" s="4">
        <v>31</v>
      </c>
      <c r="V1267" s="4">
        <v>55</v>
      </c>
      <c r="W1267" s="4">
        <v>100</v>
      </c>
      <c r="X1267" s="4">
        <v>56</v>
      </c>
      <c r="Y1267" s="4">
        <v>54</v>
      </c>
      <c r="Z1267" s="4">
        <v>50</v>
      </c>
      <c r="AA1267" s="4">
        <v>29</v>
      </c>
      <c r="AB1267" s="4">
        <v>58</v>
      </c>
      <c r="AC1267" s="4">
        <v>191</v>
      </c>
      <c r="AD1267" s="4">
        <v>9</v>
      </c>
      <c r="AE1267" s="4">
        <v>22</v>
      </c>
      <c r="AF1267" s="4">
        <v>3</v>
      </c>
      <c r="AG1267" s="4">
        <v>116</v>
      </c>
      <c r="AH1267" s="4">
        <v>94</v>
      </c>
      <c r="AI1267" s="4">
        <v>30</v>
      </c>
      <c r="AJ1267" s="4">
        <v>64</v>
      </c>
      <c r="AK1267" s="4">
        <v>171</v>
      </c>
      <c r="AL1267" s="4">
        <v>87</v>
      </c>
      <c r="AM1267" s="4">
        <v>7</v>
      </c>
      <c r="AN1267" s="4">
        <v>3</v>
      </c>
      <c r="AO1267" s="4">
        <v>115</v>
      </c>
      <c r="AP1267" s="4">
        <v>3</v>
      </c>
      <c r="AQ1267" s="4">
        <v>105</v>
      </c>
      <c r="AR1267" s="4">
        <v>110</v>
      </c>
      <c r="AS1267" s="4">
        <v>30</v>
      </c>
      <c r="AT1267" s="4">
        <v>196</v>
      </c>
      <c r="AU1267" s="4">
        <v>138</v>
      </c>
      <c r="AV1267" s="4">
        <v>79</v>
      </c>
      <c r="AW1267" s="4">
        <v>96</v>
      </c>
      <c r="AX1267" s="4">
        <v>31</v>
      </c>
      <c r="AY1267" s="4">
        <v>79</v>
      </c>
    </row>
    <row r="1268" spans="1:51">
      <c r="A1268" s="3"/>
      <c r="C1268" s="11">
        <v>0.26</v>
      </c>
      <c r="D1268" s="11">
        <v>0.25</v>
      </c>
      <c r="E1268" s="11">
        <v>0.2</v>
      </c>
      <c r="F1268" s="11">
        <v>0.41</v>
      </c>
      <c r="G1268" s="11">
        <v>0.36</v>
      </c>
      <c r="H1268" s="11">
        <v>0.25</v>
      </c>
      <c r="I1268" s="11">
        <v>0.25</v>
      </c>
      <c r="J1268" s="11">
        <v>0.23</v>
      </c>
      <c r="K1268" s="11">
        <v>0.27</v>
      </c>
      <c r="L1268" s="11">
        <v>0.18</v>
      </c>
      <c r="M1268" s="11">
        <v>0.26</v>
      </c>
      <c r="N1268" s="11">
        <v>0.22</v>
      </c>
      <c r="O1268" s="11">
        <v>0.25</v>
      </c>
      <c r="P1268" s="11">
        <v>0.25</v>
      </c>
      <c r="Q1268" s="11">
        <v>0.25</v>
      </c>
      <c r="R1268" s="11">
        <v>0.25</v>
      </c>
      <c r="S1268" s="11">
        <v>0.25</v>
      </c>
      <c r="T1268" s="11">
        <v>0.25</v>
      </c>
      <c r="U1268" s="11">
        <v>0.27</v>
      </c>
      <c r="V1268" s="11">
        <v>0.34</v>
      </c>
      <c r="W1268" s="11">
        <v>0.28999999999999998</v>
      </c>
      <c r="X1268" s="11">
        <v>0.18</v>
      </c>
      <c r="Y1268" s="11">
        <v>0.26</v>
      </c>
      <c r="Z1268" s="11">
        <v>0.28000000000000003</v>
      </c>
      <c r="AA1268" s="11">
        <v>0.27</v>
      </c>
      <c r="AB1268" s="11">
        <v>0.28000000000000003</v>
      </c>
      <c r="AC1268" s="11">
        <v>0.27</v>
      </c>
      <c r="AD1268" s="11">
        <v>0.22</v>
      </c>
      <c r="AE1268" s="11">
        <v>0.22</v>
      </c>
      <c r="AF1268" s="11">
        <v>0.15</v>
      </c>
      <c r="AG1268" s="11">
        <v>0.34</v>
      </c>
      <c r="AH1268" s="11">
        <v>0.23</v>
      </c>
      <c r="AI1268" s="11">
        <v>0.18</v>
      </c>
      <c r="AJ1268" s="11">
        <v>0.23</v>
      </c>
      <c r="AK1268" s="11">
        <v>0.28000000000000003</v>
      </c>
      <c r="AL1268" s="11">
        <v>0.32</v>
      </c>
      <c r="AM1268" s="11">
        <v>0.17</v>
      </c>
      <c r="AN1268" s="11">
        <v>0.31</v>
      </c>
      <c r="AO1268" s="11">
        <v>0.23</v>
      </c>
      <c r="AP1268" s="11">
        <v>0.15</v>
      </c>
      <c r="AQ1268" s="11">
        <v>0.23</v>
      </c>
      <c r="AR1268" s="11">
        <v>0.27</v>
      </c>
      <c r="AS1268" s="11">
        <v>0.37</v>
      </c>
      <c r="AT1268" s="11">
        <v>0.25</v>
      </c>
      <c r="AU1268" s="11">
        <v>0.32</v>
      </c>
      <c r="AV1268" s="11">
        <v>0.18</v>
      </c>
      <c r="AW1268" s="11">
        <v>0.24</v>
      </c>
      <c r="AX1268" s="11">
        <v>0.23</v>
      </c>
      <c r="AY1268" s="11">
        <v>0.31</v>
      </c>
    </row>
    <row r="1269" spans="1:51">
      <c r="A1269" s="3"/>
      <c r="B1269" t="s">
        <v>348</v>
      </c>
      <c r="C1269" s="4">
        <v>224</v>
      </c>
      <c r="D1269" s="4">
        <v>144</v>
      </c>
      <c r="E1269" s="4">
        <v>43</v>
      </c>
      <c r="F1269" s="4">
        <v>28</v>
      </c>
      <c r="G1269" s="4">
        <v>9</v>
      </c>
      <c r="H1269" s="4">
        <v>92</v>
      </c>
      <c r="I1269" s="4">
        <v>105</v>
      </c>
      <c r="J1269" s="4">
        <v>69</v>
      </c>
      <c r="K1269" s="4">
        <v>139</v>
      </c>
      <c r="L1269" s="4">
        <v>19</v>
      </c>
      <c r="M1269" s="4">
        <v>4</v>
      </c>
      <c r="N1269" s="4">
        <v>14</v>
      </c>
      <c r="O1269" s="4">
        <v>69</v>
      </c>
      <c r="P1269" s="4">
        <v>128</v>
      </c>
      <c r="Q1269" s="4">
        <v>78</v>
      </c>
      <c r="R1269" s="4">
        <v>134</v>
      </c>
      <c r="S1269" s="4">
        <v>105</v>
      </c>
      <c r="T1269" s="4">
        <v>89</v>
      </c>
      <c r="U1269" s="4">
        <v>28</v>
      </c>
      <c r="V1269" s="4">
        <v>35</v>
      </c>
      <c r="W1269" s="4">
        <v>101</v>
      </c>
      <c r="X1269" s="4">
        <v>61</v>
      </c>
      <c r="Y1269" s="4">
        <v>48</v>
      </c>
      <c r="Z1269" s="4">
        <v>47</v>
      </c>
      <c r="AA1269" s="4">
        <v>30</v>
      </c>
      <c r="AB1269" s="4">
        <v>45</v>
      </c>
      <c r="AC1269" s="4">
        <v>170</v>
      </c>
      <c r="AD1269" s="4">
        <v>7</v>
      </c>
      <c r="AE1269" s="4">
        <v>19</v>
      </c>
      <c r="AF1269" s="4">
        <v>4</v>
      </c>
      <c r="AG1269" s="4">
        <v>89</v>
      </c>
      <c r="AH1269" s="4">
        <v>96</v>
      </c>
      <c r="AI1269" s="4">
        <v>31</v>
      </c>
      <c r="AJ1269" s="4">
        <v>77</v>
      </c>
      <c r="AK1269" s="4">
        <v>134</v>
      </c>
      <c r="AL1269" s="4">
        <v>85</v>
      </c>
      <c r="AM1269" s="4">
        <v>7</v>
      </c>
      <c r="AN1269" s="4">
        <v>1</v>
      </c>
      <c r="AO1269" s="4">
        <v>92</v>
      </c>
      <c r="AP1269" s="4">
        <v>6</v>
      </c>
      <c r="AQ1269" s="4">
        <v>78</v>
      </c>
      <c r="AR1269" s="4">
        <v>113</v>
      </c>
      <c r="AS1269" s="4">
        <v>29</v>
      </c>
      <c r="AT1269" s="4">
        <v>178</v>
      </c>
      <c r="AU1269" s="4">
        <v>135</v>
      </c>
      <c r="AV1269" s="4">
        <v>62</v>
      </c>
      <c r="AW1269" s="4">
        <v>91</v>
      </c>
      <c r="AX1269" s="4">
        <v>36</v>
      </c>
      <c r="AY1269" s="4">
        <v>58</v>
      </c>
    </row>
    <row r="1270" spans="1:51">
      <c r="A1270" s="3"/>
      <c r="C1270" s="11">
        <v>0.24</v>
      </c>
      <c r="D1270" s="11">
        <v>0.25</v>
      </c>
      <c r="E1270" s="11">
        <v>0.2</v>
      </c>
      <c r="F1270" s="11">
        <v>0.26</v>
      </c>
      <c r="G1270" s="11">
        <v>0.23</v>
      </c>
      <c r="H1270" s="11">
        <v>0.21</v>
      </c>
      <c r="I1270" s="11">
        <v>0.24</v>
      </c>
      <c r="J1270" s="11">
        <v>0.24</v>
      </c>
      <c r="K1270" s="11">
        <v>0.24</v>
      </c>
      <c r="L1270" s="11">
        <v>0.22</v>
      </c>
      <c r="M1270" s="11">
        <v>0.13</v>
      </c>
      <c r="N1270" s="11">
        <v>0.25</v>
      </c>
      <c r="O1270" s="11">
        <v>0.3</v>
      </c>
      <c r="P1270" s="11">
        <v>0.2</v>
      </c>
      <c r="Q1270" s="11">
        <v>0.24</v>
      </c>
      <c r="R1270" s="11">
        <v>0.24</v>
      </c>
      <c r="S1270" s="11">
        <v>0.24</v>
      </c>
      <c r="T1270" s="11">
        <v>0.21</v>
      </c>
      <c r="U1270" s="11">
        <v>0.24</v>
      </c>
      <c r="V1270" s="11">
        <v>0.21</v>
      </c>
      <c r="W1270" s="11">
        <v>0.28999999999999998</v>
      </c>
      <c r="X1270" s="11">
        <v>0.2</v>
      </c>
      <c r="Y1270" s="11">
        <v>0.23</v>
      </c>
      <c r="Z1270" s="11">
        <v>0.26</v>
      </c>
      <c r="AA1270" s="11">
        <v>0.28000000000000003</v>
      </c>
      <c r="AB1270" s="11">
        <v>0.22</v>
      </c>
      <c r="AC1270" s="11">
        <v>0.24</v>
      </c>
      <c r="AD1270" s="11">
        <v>0.18</v>
      </c>
      <c r="AE1270" s="11">
        <v>0.19</v>
      </c>
      <c r="AF1270" s="11">
        <v>0.16</v>
      </c>
      <c r="AG1270" s="11">
        <v>0.26</v>
      </c>
      <c r="AH1270" s="11">
        <v>0.24</v>
      </c>
      <c r="AI1270" s="11">
        <v>0.19</v>
      </c>
      <c r="AJ1270" s="11">
        <v>0.27</v>
      </c>
      <c r="AK1270" s="11">
        <v>0.22</v>
      </c>
      <c r="AL1270" s="11">
        <v>0.31</v>
      </c>
      <c r="AM1270" s="11">
        <v>0.17</v>
      </c>
      <c r="AN1270" s="11">
        <v>0.1</v>
      </c>
      <c r="AO1270" s="11">
        <v>0.18</v>
      </c>
      <c r="AP1270" s="11">
        <v>0.28999999999999998</v>
      </c>
      <c r="AQ1270" s="11">
        <v>0.17</v>
      </c>
      <c r="AR1270" s="11">
        <v>0.28000000000000003</v>
      </c>
      <c r="AS1270" s="11">
        <v>0.36</v>
      </c>
      <c r="AT1270" s="11">
        <v>0.22</v>
      </c>
      <c r="AU1270" s="11">
        <v>0.31</v>
      </c>
      <c r="AV1270" s="11">
        <v>0.14000000000000001</v>
      </c>
      <c r="AW1270" s="11">
        <v>0.22</v>
      </c>
      <c r="AX1270" s="11">
        <v>0.26</v>
      </c>
      <c r="AY1270" s="11">
        <v>0.23</v>
      </c>
    </row>
    <row r="1271" spans="1:51">
      <c r="A1271" s="3"/>
      <c r="B1271" t="s">
        <v>349</v>
      </c>
      <c r="C1271" s="4">
        <v>173</v>
      </c>
      <c r="D1271" s="4">
        <v>104</v>
      </c>
      <c r="E1271" s="4">
        <v>29</v>
      </c>
      <c r="F1271" s="4">
        <v>30</v>
      </c>
      <c r="G1271" s="4">
        <v>10</v>
      </c>
      <c r="H1271" s="4">
        <v>71</v>
      </c>
      <c r="I1271" s="4">
        <v>81</v>
      </c>
      <c r="J1271" s="4">
        <v>47</v>
      </c>
      <c r="K1271" s="4">
        <v>103</v>
      </c>
      <c r="L1271" s="4">
        <v>14</v>
      </c>
      <c r="M1271" s="4">
        <v>3</v>
      </c>
      <c r="N1271" s="4">
        <v>11</v>
      </c>
      <c r="O1271" s="4">
        <v>40</v>
      </c>
      <c r="P1271" s="4">
        <v>112</v>
      </c>
      <c r="Q1271" s="4">
        <v>52</v>
      </c>
      <c r="R1271" s="4">
        <v>109</v>
      </c>
      <c r="S1271" s="4">
        <v>72</v>
      </c>
      <c r="T1271" s="4">
        <v>76</v>
      </c>
      <c r="U1271" s="4">
        <v>25</v>
      </c>
      <c r="V1271" s="4">
        <v>44</v>
      </c>
      <c r="W1271" s="4">
        <v>55</v>
      </c>
      <c r="X1271" s="4">
        <v>48</v>
      </c>
      <c r="Y1271" s="4">
        <v>33</v>
      </c>
      <c r="Z1271" s="4">
        <v>40</v>
      </c>
      <c r="AA1271" s="4">
        <v>22</v>
      </c>
      <c r="AB1271" s="4">
        <v>37</v>
      </c>
      <c r="AC1271" s="4">
        <v>132</v>
      </c>
      <c r="AD1271" s="4">
        <v>6</v>
      </c>
      <c r="AE1271" s="4">
        <v>16</v>
      </c>
      <c r="AF1271" s="4">
        <v>4</v>
      </c>
      <c r="AG1271" s="4">
        <v>77</v>
      </c>
      <c r="AH1271" s="4">
        <v>64</v>
      </c>
      <c r="AI1271" s="4">
        <v>23</v>
      </c>
      <c r="AJ1271" s="4">
        <v>48</v>
      </c>
      <c r="AK1271" s="4">
        <v>114</v>
      </c>
      <c r="AL1271" s="4">
        <v>60</v>
      </c>
      <c r="AM1271" s="4">
        <v>9</v>
      </c>
      <c r="AN1271" s="4">
        <v>2</v>
      </c>
      <c r="AO1271" s="4">
        <v>73</v>
      </c>
      <c r="AP1271" s="4">
        <v>4</v>
      </c>
      <c r="AQ1271" s="4">
        <v>60</v>
      </c>
      <c r="AR1271" s="4">
        <v>88</v>
      </c>
      <c r="AS1271" s="4">
        <v>19</v>
      </c>
      <c r="AT1271" s="4">
        <v>140</v>
      </c>
      <c r="AU1271" s="4">
        <v>81</v>
      </c>
      <c r="AV1271" s="4">
        <v>71</v>
      </c>
      <c r="AW1271" s="4">
        <v>67</v>
      </c>
      <c r="AX1271" s="4">
        <v>32</v>
      </c>
      <c r="AY1271" s="4">
        <v>49</v>
      </c>
    </row>
    <row r="1272" spans="1:51">
      <c r="A1272" s="3"/>
      <c r="C1272" s="11">
        <v>0.18</v>
      </c>
      <c r="D1272" s="11">
        <v>0.18</v>
      </c>
      <c r="E1272" s="11">
        <v>0.14000000000000001</v>
      </c>
      <c r="F1272" s="11">
        <v>0.27</v>
      </c>
      <c r="G1272" s="11">
        <v>0.26</v>
      </c>
      <c r="H1272" s="11">
        <v>0.16</v>
      </c>
      <c r="I1272" s="11">
        <v>0.19</v>
      </c>
      <c r="J1272" s="11">
        <v>0.16</v>
      </c>
      <c r="K1272" s="11">
        <v>0.18</v>
      </c>
      <c r="L1272" s="11">
        <v>0.16</v>
      </c>
      <c r="M1272" s="11">
        <v>0.1</v>
      </c>
      <c r="N1272" s="11">
        <v>0.21</v>
      </c>
      <c r="O1272" s="11">
        <v>0.17</v>
      </c>
      <c r="P1272" s="11">
        <v>0.18</v>
      </c>
      <c r="Q1272" s="11">
        <v>0.16</v>
      </c>
      <c r="R1272" s="11">
        <v>0.19</v>
      </c>
      <c r="S1272" s="11">
        <v>0.17</v>
      </c>
      <c r="T1272" s="11">
        <v>0.18</v>
      </c>
      <c r="U1272" s="11">
        <v>0.21</v>
      </c>
      <c r="V1272" s="11">
        <v>0.27</v>
      </c>
      <c r="W1272" s="11">
        <v>0.16</v>
      </c>
      <c r="X1272" s="11">
        <v>0.15</v>
      </c>
      <c r="Y1272" s="11">
        <v>0.16</v>
      </c>
      <c r="Z1272" s="11">
        <v>0.22</v>
      </c>
      <c r="AA1272" s="11">
        <v>0.2</v>
      </c>
      <c r="AB1272" s="11">
        <v>0.18</v>
      </c>
      <c r="AC1272" s="11">
        <v>0.19</v>
      </c>
      <c r="AD1272" s="11">
        <v>0.16</v>
      </c>
      <c r="AE1272" s="11">
        <v>0.16</v>
      </c>
      <c r="AF1272" s="11">
        <v>0.16</v>
      </c>
      <c r="AG1272" s="11">
        <v>0.23</v>
      </c>
      <c r="AH1272" s="11">
        <v>0.16</v>
      </c>
      <c r="AI1272" s="11">
        <v>0.14000000000000001</v>
      </c>
      <c r="AJ1272" s="11">
        <v>0.17</v>
      </c>
      <c r="AK1272" s="11">
        <v>0.18</v>
      </c>
      <c r="AL1272" s="11">
        <v>0.22</v>
      </c>
      <c r="AM1272" s="11">
        <v>0.22</v>
      </c>
      <c r="AN1272" s="11">
        <v>0.21</v>
      </c>
      <c r="AO1272" s="11">
        <v>0.14000000000000001</v>
      </c>
      <c r="AP1272" s="11">
        <v>0.21</v>
      </c>
      <c r="AQ1272" s="11">
        <v>0.13</v>
      </c>
      <c r="AR1272" s="11">
        <v>0.22</v>
      </c>
      <c r="AS1272" s="11">
        <v>0.24</v>
      </c>
      <c r="AT1272" s="11">
        <v>0.18</v>
      </c>
      <c r="AU1272" s="11">
        <v>0.19</v>
      </c>
      <c r="AV1272" s="11">
        <v>0.17</v>
      </c>
      <c r="AW1272" s="11">
        <v>0.16</v>
      </c>
      <c r="AX1272" s="11">
        <v>0.23</v>
      </c>
      <c r="AY1272" s="11">
        <v>0.19</v>
      </c>
    </row>
    <row r="1273" spans="1:51">
      <c r="A1273" s="3"/>
      <c r="B1273" t="s">
        <v>350</v>
      </c>
      <c r="C1273" s="4">
        <v>97</v>
      </c>
      <c r="D1273" s="4">
        <v>57</v>
      </c>
      <c r="E1273" s="4">
        <v>19</v>
      </c>
      <c r="F1273" s="4">
        <v>17</v>
      </c>
      <c r="G1273" s="4">
        <v>3</v>
      </c>
      <c r="H1273" s="4">
        <v>35</v>
      </c>
      <c r="I1273" s="4">
        <v>44</v>
      </c>
      <c r="J1273" s="4">
        <v>26</v>
      </c>
      <c r="K1273" s="4">
        <v>59</v>
      </c>
      <c r="L1273" s="4">
        <v>6</v>
      </c>
      <c r="M1273" s="4">
        <v>2</v>
      </c>
      <c r="N1273" s="4">
        <v>6</v>
      </c>
      <c r="O1273" s="4">
        <v>29</v>
      </c>
      <c r="P1273" s="4">
        <v>49</v>
      </c>
      <c r="Q1273" s="4">
        <v>36</v>
      </c>
      <c r="R1273" s="4">
        <v>49</v>
      </c>
      <c r="S1273" s="4">
        <v>43</v>
      </c>
      <c r="T1273" s="4">
        <v>36</v>
      </c>
      <c r="U1273" s="4">
        <v>11</v>
      </c>
      <c r="V1273" s="4">
        <v>17</v>
      </c>
      <c r="W1273" s="4">
        <v>42</v>
      </c>
      <c r="X1273" s="4">
        <v>24</v>
      </c>
      <c r="Y1273" s="4">
        <v>28</v>
      </c>
      <c r="Z1273" s="4">
        <v>15</v>
      </c>
      <c r="AA1273" s="4">
        <v>9</v>
      </c>
      <c r="AB1273" s="4">
        <v>26</v>
      </c>
      <c r="AC1273" s="4">
        <v>78</v>
      </c>
      <c r="AD1273" s="4">
        <v>4</v>
      </c>
      <c r="AE1273" s="4">
        <v>6</v>
      </c>
      <c r="AF1273" s="4">
        <v>1</v>
      </c>
      <c r="AG1273" s="4">
        <v>40</v>
      </c>
      <c r="AH1273" s="4">
        <v>40</v>
      </c>
      <c r="AI1273" s="4">
        <v>14</v>
      </c>
      <c r="AJ1273" s="4">
        <v>33</v>
      </c>
      <c r="AK1273" s="4">
        <v>59</v>
      </c>
      <c r="AL1273" s="4">
        <v>32</v>
      </c>
      <c r="AM1273" s="4">
        <v>4</v>
      </c>
      <c r="AN1273" s="4">
        <v>2</v>
      </c>
      <c r="AO1273" s="4">
        <v>44</v>
      </c>
      <c r="AP1273" s="4">
        <v>2</v>
      </c>
      <c r="AQ1273" s="4">
        <v>41</v>
      </c>
      <c r="AR1273" s="4">
        <v>43</v>
      </c>
      <c r="AS1273" s="4">
        <v>12</v>
      </c>
      <c r="AT1273" s="4">
        <v>76</v>
      </c>
      <c r="AU1273" s="4">
        <v>47</v>
      </c>
      <c r="AV1273" s="4">
        <v>32</v>
      </c>
      <c r="AW1273" s="4">
        <v>40</v>
      </c>
      <c r="AX1273" s="4">
        <v>13</v>
      </c>
      <c r="AY1273" s="4">
        <v>26</v>
      </c>
    </row>
    <row r="1274" spans="1:51">
      <c r="A1274" s="3"/>
      <c r="C1274" s="11">
        <v>0.1</v>
      </c>
      <c r="D1274" s="11">
        <v>0.1</v>
      </c>
      <c r="E1274" s="11">
        <v>0.09</v>
      </c>
      <c r="F1274" s="11">
        <v>0.16</v>
      </c>
      <c r="G1274" s="11">
        <v>0.08</v>
      </c>
      <c r="H1274" s="11">
        <v>0.08</v>
      </c>
      <c r="I1274" s="11">
        <v>0.1</v>
      </c>
      <c r="J1274" s="11">
        <v>0.09</v>
      </c>
      <c r="K1274" s="11">
        <v>0.1</v>
      </c>
      <c r="L1274" s="11">
        <v>7.0000000000000007E-2</v>
      </c>
      <c r="M1274" s="11">
        <v>7.0000000000000007E-2</v>
      </c>
      <c r="N1274" s="11">
        <v>0.11</v>
      </c>
      <c r="O1274" s="11">
        <v>0.13</v>
      </c>
      <c r="P1274" s="11">
        <v>0.08</v>
      </c>
      <c r="Q1274" s="11">
        <v>0.11</v>
      </c>
      <c r="R1274" s="11">
        <v>0.09</v>
      </c>
      <c r="S1274" s="11">
        <v>0.1</v>
      </c>
      <c r="T1274" s="11">
        <v>0.08</v>
      </c>
      <c r="U1274" s="11">
        <v>0.09</v>
      </c>
      <c r="V1274" s="11">
        <v>0.11</v>
      </c>
      <c r="W1274" s="11">
        <v>0.12</v>
      </c>
      <c r="X1274" s="11">
        <v>0.08</v>
      </c>
      <c r="Y1274" s="11">
        <v>0.13</v>
      </c>
      <c r="Z1274" s="11">
        <v>0.09</v>
      </c>
      <c r="AA1274" s="11">
        <v>0.08</v>
      </c>
      <c r="AB1274" s="11">
        <v>0.12</v>
      </c>
      <c r="AC1274" s="11">
        <v>0.11</v>
      </c>
      <c r="AD1274" s="11">
        <v>0.1</v>
      </c>
      <c r="AE1274" s="11">
        <v>0.06</v>
      </c>
      <c r="AF1274" s="11">
        <v>0.04</v>
      </c>
      <c r="AG1274" s="11">
        <v>0.12</v>
      </c>
      <c r="AH1274" s="11">
        <v>0.1</v>
      </c>
      <c r="AI1274" s="11">
        <v>0.08</v>
      </c>
      <c r="AJ1274" s="11">
        <v>0.12</v>
      </c>
      <c r="AK1274" s="11">
        <v>0.1</v>
      </c>
      <c r="AL1274" s="11">
        <v>0.12</v>
      </c>
      <c r="AM1274" s="11">
        <v>0.1</v>
      </c>
      <c r="AN1274" s="11">
        <v>0.21</v>
      </c>
      <c r="AO1274" s="11">
        <v>0.09</v>
      </c>
      <c r="AP1274" s="11">
        <v>0.11</v>
      </c>
      <c r="AQ1274" s="11">
        <v>0.09</v>
      </c>
      <c r="AR1274" s="11">
        <v>0.11</v>
      </c>
      <c r="AS1274" s="11">
        <v>0.15</v>
      </c>
      <c r="AT1274" s="11">
        <v>0.1</v>
      </c>
      <c r="AU1274" s="11">
        <v>0.11</v>
      </c>
      <c r="AV1274" s="11">
        <v>7.0000000000000007E-2</v>
      </c>
      <c r="AW1274" s="11">
        <v>0.1</v>
      </c>
      <c r="AX1274" s="11">
        <v>0.09</v>
      </c>
      <c r="AY1274" s="11">
        <v>0.1</v>
      </c>
    </row>
    <row r="1275" spans="1:51">
      <c r="A1275" s="3"/>
      <c r="B1275" t="s">
        <v>79</v>
      </c>
      <c r="C1275" s="4">
        <v>129</v>
      </c>
      <c r="D1275" s="4">
        <v>73</v>
      </c>
      <c r="E1275" s="4">
        <v>37</v>
      </c>
      <c r="F1275" s="4">
        <v>12</v>
      </c>
      <c r="G1275" s="4">
        <v>6</v>
      </c>
      <c r="H1275" s="4">
        <v>67</v>
      </c>
      <c r="I1275" s="4">
        <v>54</v>
      </c>
      <c r="J1275" s="4">
        <v>45</v>
      </c>
      <c r="K1275" s="4">
        <v>70</v>
      </c>
      <c r="L1275" s="4">
        <v>15</v>
      </c>
      <c r="M1275" s="4">
        <v>6</v>
      </c>
      <c r="N1275" s="4">
        <v>6</v>
      </c>
      <c r="O1275" s="4">
        <v>26</v>
      </c>
      <c r="P1275" s="4">
        <v>94</v>
      </c>
      <c r="Q1275" s="4">
        <v>47</v>
      </c>
      <c r="R1275" s="4">
        <v>73</v>
      </c>
      <c r="S1275" s="4">
        <v>64</v>
      </c>
      <c r="T1275" s="4">
        <v>56</v>
      </c>
      <c r="U1275" s="4">
        <v>13</v>
      </c>
      <c r="V1275" s="4">
        <v>18</v>
      </c>
      <c r="W1275" s="4">
        <v>39</v>
      </c>
      <c r="X1275" s="4">
        <v>59</v>
      </c>
      <c r="Y1275" s="4">
        <v>25</v>
      </c>
      <c r="Z1275" s="4">
        <v>22</v>
      </c>
      <c r="AA1275" s="4">
        <v>11</v>
      </c>
      <c r="AB1275" s="4">
        <v>31</v>
      </c>
      <c r="AC1275" s="4">
        <v>88</v>
      </c>
      <c r="AD1275" s="4">
        <v>7</v>
      </c>
      <c r="AE1275" s="4">
        <v>18</v>
      </c>
      <c r="AF1275" s="4">
        <v>7</v>
      </c>
      <c r="AG1275" s="4">
        <v>41</v>
      </c>
      <c r="AH1275" s="4">
        <v>50</v>
      </c>
      <c r="AI1275" s="4">
        <v>36</v>
      </c>
      <c r="AJ1275" s="4">
        <v>43</v>
      </c>
      <c r="AK1275" s="4">
        <v>80</v>
      </c>
      <c r="AL1275" s="4">
        <v>21</v>
      </c>
      <c r="AM1275" s="4">
        <v>4</v>
      </c>
      <c r="AN1275" s="4" t="s">
        <v>14</v>
      </c>
      <c r="AO1275" s="4">
        <v>92</v>
      </c>
      <c r="AP1275" s="4">
        <v>5</v>
      </c>
      <c r="AQ1275" s="4">
        <v>83</v>
      </c>
      <c r="AR1275" s="4">
        <v>38</v>
      </c>
      <c r="AS1275" s="4">
        <v>9</v>
      </c>
      <c r="AT1275" s="4">
        <v>112</v>
      </c>
      <c r="AU1275" s="4">
        <v>48</v>
      </c>
      <c r="AV1275" s="4">
        <v>72</v>
      </c>
      <c r="AW1275" s="4">
        <v>62</v>
      </c>
      <c r="AX1275" s="4">
        <v>18</v>
      </c>
      <c r="AY1275" s="4">
        <v>30</v>
      </c>
    </row>
    <row r="1276" spans="1:51">
      <c r="A1276" s="3"/>
      <c r="C1276" s="11">
        <v>0.14000000000000001</v>
      </c>
      <c r="D1276" s="11">
        <v>0.13</v>
      </c>
      <c r="E1276" s="11">
        <v>0.17</v>
      </c>
      <c r="F1276" s="11">
        <v>0.11</v>
      </c>
      <c r="G1276" s="11">
        <v>0.15</v>
      </c>
      <c r="H1276" s="11">
        <v>0.15</v>
      </c>
      <c r="I1276" s="11">
        <v>0.12</v>
      </c>
      <c r="J1276" s="11">
        <v>0.16</v>
      </c>
      <c r="K1276" s="11">
        <v>0.12</v>
      </c>
      <c r="L1276" s="11">
        <v>0.17</v>
      </c>
      <c r="M1276" s="11">
        <v>0.2</v>
      </c>
      <c r="N1276" s="11">
        <v>0.1</v>
      </c>
      <c r="O1276" s="11">
        <v>0.12</v>
      </c>
      <c r="P1276" s="11">
        <v>0.15</v>
      </c>
      <c r="Q1276" s="11">
        <v>0.14000000000000001</v>
      </c>
      <c r="R1276" s="11">
        <v>0.13</v>
      </c>
      <c r="S1276" s="11">
        <v>0.15</v>
      </c>
      <c r="T1276" s="11">
        <v>0.13</v>
      </c>
      <c r="U1276" s="11">
        <v>0.11</v>
      </c>
      <c r="V1276" s="11">
        <v>0.11</v>
      </c>
      <c r="W1276" s="11">
        <v>0.11</v>
      </c>
      <c r="X1276" s="11">
        <v>0.19</v>
      </c>
      <c r="Y1276" s="11">
        <v>0.12</v>
      </c>
      <c r="Z1276" s="11">
        <v>0.12</v>
      </c>
      <c r="AA1276" s="11">
        <v>0.1</v>
      </c>
      <c r="AB1276" s="11">
        <v>0.15</v>
      </c>
      <c r="AC1276" s="11">
        <v>0.12</v>
      </c>
      <c r="AD1276" s="11">
        <v>0.18</v>
      </c>
      <c r="AE1276" s="11">
        <v>0.18</v>
      </c>
      <c r="AF1276" s="11">
        <v>0.28999999999999998</v>
      </c>
      <c r="AG1276" s="11">
        <v>0.12</v>
      </c>
      <c r="AH1276" s="11">
        <v>0.12</v>
      </c>
      <c r="AI1276" s="11">
        <v>0.21</v>
      </c>
      <c r="AJ1276" s="11">
        <v>0.15</v>
      </c>
      <c r="AK1276" s="11">
        <v>0.13</v>
      </c>
      <c r="AL1276" s="11">
        <v>7.0000000000000007E-2</v>
      </c>
      <c r="AM1276" s="11">
        <v>0.1</v>
      </c>
      <c r="AN1276" s="4" t="s">
        <v>14</v>
      </c>
      <c r="AO1276" s="11">
        <v>0.18</v>
      </c>
      <c r="AP1276" s="11">
        <v>0.25</v>
      </c>
      <c r="AQ1276" s="11">
        <v>0.19</v>
      </c>
      <c r="AR1276" s="11">
        <v>0.09</v>
      </c>
      <c r="AS1276" s="11">
        <v>0.11</v>
      </c>
      <c r="AT1276" s="11">
        <v>0.14000000000000001</v>
      </c>
      <c r="AU1276" s="11">
        <v>0.11</v>
      </c>
      <c r="AV1276" s="11">
        <v>0.17</v>
      </c>
      <c r="AW1276" s="11">
        <v>0.15</v>
      </c>
      <c r="AX1276" s="11">
        <v>0.13</v>
      </c>
      <c r="AY1276" s="11">
        <v>0.12</v>
      </c>
    </row>
    <row r="1277" spans="1:51">
      <c r="A1277" s="3"/>
      <c r="B1277" t="s">
        <v>131</v>
      </c>
      <c r="C1277" s="4">
        <v>102</v>
      </c>
      <c r="D1277" s="4">
        <v>70</v>
      </c>
      <c r="E1277" s="4">
        <v>21</v>
      </c>
      <c r="F1277" s="4">
        <v>6</v>
      </c>
      <c r="G1277" s="4">
        <v>4</v>
      </c>
      <c r="H1277" s="4">
        <v>48</v>
      </c>
      <c r="I1277" s="4">
        <v>49</v>
      </c>
      <c r="J1277" s="4">
        <v>31</v>
      </c>
      <c r="K1277" s="4">
        <v>63</v>
      </c>
      <c r="L1277" s="4">
        <v>9</v>
      </c>
      <c r="M1277" s="4">
        <v>5</v>
      </c>
      <c r="N1277" s="4">
        <v>6</v>
      </c>
      <c r="O1277" s="4">
        <v>15</v>
      </c>
      <c r="P1277" s="4">
        <v>81</v>
      </c>
      <c r="Q1277" s="4">
        <v>36</v>
      </c>
      <c r="R1277" s="4">
        <v>63</v>
      </c>
      <c r="S1277" s="4">
        <v>50</v>
      </c>
      <c r="T1277" s="4">
        <v>46</v>
      </c>
      <c r="U1277" s="4">
        <v>7</v>
      </c>
      <c r="V1277" s="4">
        <v>17</v>
      </c>
      <c r="W1277" s="4">
        <v>39</v>
      </c>
      <c r="X1277" s="4">
        <v>39</v>
      </c>
      <c r="Y1277" s="4">
        <v>21</v>
      </c>
      <c r="Z1277" s="4">
        <v>16</v>
      </c>
      <c r="AA1277" s="4">
        <v>11</v>
      </c>
      <c r="AB1277" s="4">
        <v>25</v>
      </c>
      <c r="AC1277" s="4">
        <v>72</v>
      </c>
      <c r="AD1277" s="4">
        <v>5</v>
      </c>
      <c r="AE1277" s="4">
        <v>12</v>
      </c>
      <c r="AF1277" s="4">
        <v>4</v>
      </c>
      <c r="AG1277" s="4">
        <v>34</v>
      </c>
      <c r="AH1277" s="4">
        <v>48</v>
      </c>
      <c r="AI1277" s="4">
        <v>18</v>
      </c>
      <c r="AJ1277" s="4">
        <v>27</v>
      </c>
      <c r="AK1277" s="4">
        <v>74</v>
      </c>
      <c r="AL1277" s="4">
        <v>22</v>
      </c>
      <c r="AM1277" s="4">
        <v>3</v>
      </c>
      <c r="AN1277" s="4">
        <v>2</v>
      </c>
      <c r="AO1277" s="4">
        <v>67</v>
      </c>
      <c r="AP1277" s="4">
        <v>2</v>
      </c>
      <c r="AQ1277" s="4">
        <v>57</v>
      </c>
      <c r="AR1277" s="4">
        <v>38</v>
      </c>
      <c r="AS1277" s="4">
        <v>8</v>
      </c>
      <c r="AT1277" s="4">
        <v>89</v>
      </c>
      <c r="AU1277" s="4">
        <v>30</v>
      </c>
      <c r="AV1277" s="4">
        <v>67</v>
      </c>
      <c r="AW1277" s="4">
        <v>46</v>
      </c>
      <c r="AX1277" s="4">
        <v>12</v>
      </c>
      <c r="AY1277" s="4">
        <v>30</v>
      </c>
    </row>
    <row r="1278" spans="1:51">
      <c r="A1278" s="3"/>
      <c r="C1278" s="11">
        <v>0.11</v>
      </c>
      <c r="D1278" s="11">
        <v>0.12</v>
      </c>
      <c r="E1278" s="11">
        <v>0.1</v>
      </c>
      <c r="F1278" s="11">
        <v>0.06</v>
      </c>
      <c r="G1278" s="11">
        <v>0.1</v>
      </c>
      <c r="H1278" s="11">
        <v>0.11</v>
      </c>
      <c r="I1278" s="11">
        <v>0.11</v>
      </c>
      <c r="J1278" s="11">
        <v>0.11</v>
      </c>
      <c r="K1278" s="11">
        <v>0.11</v>
      </c>
      <c r="L1278" s="11">
        <v>0.1</v>
      </c>
      <c r="M1278" s="11">
        <v>0.16</v>
      </c>
      <c r="N1278" s="11">
        <v>0.1</v>
      </c>
      <c r="O1278" s="11">
        <v>7.0000000000000007E-2</v>
      </c>
      <c r="P1278" s="11">
        <v>0.13</v>
      </c>
      <c r="Q1278" s="11">
        <v>0.11</v>
      </c>
      <c r="R1278" s="11">
        <v>0.11</v>
      </c>
      <c r="S1278" s="11">
        <v>0.12</v>
      </c>
      <c r="T1278" s="11">
        <v>0.11</v>
      </c>
      <c r="U1278" s="11">
        <v>0.06</v>
      </c>
      <c r="V1278" s="11">
        <v>0.1</v>
      </c>
      <c r="W1278" s="11">
        <v>0.11</v>
      </c>
      <c r="X1278" s="11">
        <v>0.13</v>
      </c>
      <c r="Y1278" s="11">
        <v>0.1</v>
      </c>
      <c r="Z1278" s="11">
        <v>0.09</v>
      </c>
      <c r="AA1278" s="11">
        <v>0.1</v>
      </c>
      <c r="AB1278" s="11">
        <v>0.12</v>
      </c>
      <c r="AC1278" s="11">
        <v>0.1</v>
      </c>
      <c r="AD1278" s="11">
        <v>0.13</v>
      </c>
      <c r="AE1278" s="11">
        <v>0.12</v>
      </c>
      <c r="AF1278" s="11">
        <v>0.17</v>
      </c>
      <c r="AG1278" s="11">
        <v>0.1</v>
      </c>
      <c r="AH1278" s="11">
        <v>0.12</v>
      </c>
      <c r="AI1278" s="11">
        <v>0.11</v>
      </c>
      <c r="AJ1278" s="11">
        <v>0.09</v>
      </c>
      <c r="AK1278" s="11">
        <v>0.12</v>
      </c>
      <c r="AL1278" s="11">
        <v>0.08</v>
      </c>
      <c r="AM1278" s="11">
        <v>7.0000000000000007E-2</v>
      </c>
      <c r="AN1278" s="11">
        <v>0.19</v>
      </c>
      <c r="AO1278" s="11">
        <v>0.13</v>
      </c>
      <c r="AP1278" s="11">
        <v>0.1</v>
      </c>
      <c r="AQ1278" s="11">
        <v>0.13</v>
      </c>
      <c r="AR1278" s="11">
        <v>0.09</v>
      </c>
      <c r="AS1278" s="11">
        <v>0.09</v>
      </c>
      <c r="AT1278" s="11">
        <v>0.11</v>
      </c>
      <c r="AU1278" s="11">
        <v>7.0000000000000007E-2</v>
      </c>
      <c r="AV1278" s="11">
        <v>0.15</v>
      </c>
      <c r="AW1278" s="11">
        <v>0.11</v>
      </c>
      <c r="AX1278" s="11">
        <v>0.09</v>
      </c>
      <c r="AY1278" s="11">
        <v>0.12</v>
      </c>
    </row>
    <row r="1279" spans="1:51">
      <c r="A1279" s="3"/>
    </row>
    <row r="1280" spans="1:51">
      <c r="A1280" s="3"/>
    </row>
    <row r="1281" spans="1:51">
      <c r="A1281" s="2" t="s">
        <v>351</v>
      </c>
    </row>
    <row r="1282" spans="1:51">
      <c r="A1282" s="3"/>
    </row>
    <row r="1283" spans="1:51" s="10" customFormat="1" ht="29.25" customHeight="1">
      <c r="A1283" s="9"/>
      <c r="C1283" s="7" t="s">
        <v>39</v>
      </c>
      <c r="D1283" s="14" t="s">
        <v>15</v>
      </c>
      <c r="E1283" s="15"/>
      <c r="F1283" s="15"/>
      <c r="G1283" s="15"/>
      <c r="H1283" s="14" t="s">
        <v>16</v>
      </c>
      <c r="I1283" s="15"/>
      <c r="J1283" s="14" t="s">
        <v>17</v>
      </c>
      <c r="K1283" s="15"/>
      <c r="L1283" s="15"/>
      <c r="M1283" s="15"/>
      <c r="N1283" s="15"/>
      <c r="O1283" s="14" t="s">
        <v>40</v>
      </c>
      <c r="P1283" s="15"/>
      <c r="Q1283" s="14" t="s">
        <v>19</v>
      </c>
      <c r="R1283" s="15"/>
      <c r="S1283" s="14" t="s">
        <v>41</v>
      </c>
      <c r="T1283" s="15"/>
      <c r="U1283" s="14" t="s">
        <v>42</v>
      </c>
      <c r="V1283" s="15"/>
      <c r="W1283" s="15"/>
      <c r="X1283" s="15"/>
      <c r="Y1283" s="14" t="s">
        <v>22</v>
      </c>
      <c r="Z1283" s="15"/>
      <c r="AA1283" s="15"/>
      <c r="AB1283" s="15"/>
      <c r="AC1283" s="15"/>
      <c r="AD1283" s="15"/>
      <c r="AE1283" s="15"/>
      <c r="AF1283" s="15"/>
      <c r="AG1283" s="14" t="s">
        <v>23</v>
      </c>
      <c r="AH1283" s="15"/>
      <c r="AI1283" s="15"/>
      <c r="AJ1283" s="14" t="s">
        <v>24</v>
      </c>
      <c r="AK1283" s="15"/>
      <c r="AL1283" s="14" t="s">
        <v>25</v>
      </c>
      <c r="AM1283" s="15"/>
      <c r="AN1283" s="15"/>
      <c r="AO1283" s="15"/>
      <c r="AP1283" s="15"/>
      <c r="AQ1283" s="15"/>
      <c r="AR1283" s="15"/>
      <c r="AS1283" s="14" t="s">
        <v>26</v>
      </c>
      <c r="AT1283" s="15"/>
      <c r="AU1283" s="14" t="s">
        <v>43</v>
      </c>
      <c r="AV1283" s="15"/>
      <c r="AW1283" s="14" t="s">
        <v>44</v>
      </c>
      <c r="AX1283" s="15"/>
      <c r="AY1283" s="15"/>
    </row>
    <row r="1284" spans="1:51" s="7" customFormat="1" ht="32.25" customHeight="1">
      <c r="A1284" s="6"/>
      <c r="D1284" s="8" t="s">
        <v>45</v>
      </c>
      <c r="E1284" s="8" t="s">
        <v>46</v>
      </c>
      <c r="F1284" s="8" t="s">
        <v>47</v>
      </c>
      <c r="G1284" s="8" t="s">
        <v>48</v>
      </c>
      <c r="H1284" s="8" t="s">
        <v>49</v>
      </c>
      <c r="I1284" s="8" t="s">
        <v>50</v>
      </c>
      <c r="J1284" s="8" t="s">
        <v>51</v>
      </c>
      <c r="K1284" s="8" t="s">
        <v>52</v>
      </c>
      <c r="L1284" s="8" t="s">
        <v>53</v>
      </c>
      <c r="M1284" s="8" t="s">
        <v>54</v>
      </c>
      <c r="N1284" s="8" t="s">
        <v>55</v>
      </c>
      <c r="O1284" s="8" t="s">
        <v>56</v>
      </c>
      <c r="P1284" s="8" t="s">
        <v>57</v>
      </c>
      <c r="Q1284" s="8" t="s">
        <v>56</v>
      </c>
      <c r="R1284" s="8" t="s">
        <v>57</v>
      </c>
      <c r="S1284" s="8" t="s">
        <v>56</v>
      </c>
      <c r="T1284" s="8" t="s">
        <v>57</v>
      </c>
      <c r="U1284" s="8" t="s">
        <v>58</v>
      </c>
      <c r="V1284" s="8" t="s">
        <v>59</v>
      </c>
      <c r="W1284" s="8" t="s">
        <v>60</v>
      </c>
      <c r="X1284" s="8" t="s">
        <v>61</v>
      </c>
      <c r="Y1284" s="8" t="s">
        <v>62</v>
      </c>
      <c r="Z1284" s="8" t="s">
        <v>63</v>
      </c>
      <c r="AA1284" s="8" t="s">
        <v>64</v>
      </c>
      <c r="AB1284" s="8" t="s">
        <v>65</v>
      </c>
      <c r="AC1284" s="8" t="s">
        <v>66</v>
      </c>
      <c r="AD1284" s="8" t="s">
        <v>67</v>
      </c>
      <c r="AE1284" s="8" t="s">
        <v>68</v>
      </c>
      <c r="AF1284" s="8" t="s">
        <v>69</v>
      </c>
      <c r="AG1284" s="8" t="s">
        <v>70</v>
      </c>
      <c r="AH1284" s="8" t="s">
        <v>71</v>
      </c>
      <c r="AI1284" s="8" t="s">
        <v>72</v>
      </c>
      <c r="AJ1284" s="8" t="s">
        <v>73</v>
      </c>
      <c r="AK1284" s="8" t="s">
        <v>74</v>
      </c>
      <c r="AL1284" s="8" t="s">
        <v>75</v>
      </c>
      <c r="AM1284" s="8" t="s">
        <v>76</v>
      </c>
      <c r="AN1284" s="8" t="s">
        <v>77</v>
      </c>
      <c r="AO1284" s="8" t="s">
        <v>78</v>
      </c>
      <c r="AP1284" s="8" t="s">
        <v>79</v>
      </c>
      <c r="AQ1284" s="8" t="s">
        <v>80</v>
      </c>
      <c r="AR1284" s="8" t="s">
        <v>81</v>
      </c>
      <c r="AS1284" s="8" t="s">
        <v>82</v>
      </c>
      <c r="AT1284" s="8" t="s">
        <v>57</v>
      </c>
      <c r="AU1284" s="8" t="s">
        <v>56</v>
      </c>
      <c r="AV1284" s="8" t="s">
        <v>57</v>
      </c>
      <c r="AW1284" s="8" t="s">
        <v>83</v>
      </c>
      <c r="AX1284" s="8" t="s">
        <v>84</v>
      </c>
      <c r="AY1284" s="8" t="s">
        <v>85</v>
      </c>
    </row>
    <row r="1285" spans="1:51">
      <c r="A1285" s="3" t="s">
        <v>86</v>
      </c>
      <c r="C1285" s="4">
        <v>3774</v>
      </c>
      <c r="D1285" s="4">
        <v>2236</v>
      </c>
      <c r="E1285" s="4">
        <v>802</v>
      </c>
      <c r="F1285" s="4">
        <v>587</v>
      </c>
      <c r="G1285" s="4">
        <v>148</v>
      </c>
      <c r="H1285" s="4">
        <v>1558</v>
      </c>
      <c r="I1285" s="4">
        <v>1757</v>
      </c>
      <c r="J1285" s="4">
        <v>1318</v>
      </c>
      <c r="K1285" s="4">
        <v>1919</v>
      </c>
      <c r="L1285" s="4">
        <v>321</v>
      </c>
      <c r="M1285" s="4">
        <v>85</v>
      </c>
      <c r="N1285" s="4">
        <v>179</v>
      </c>
      <c r="O1285" s="4">
        <v>774</v>
      </c>
      <c r="P1285" s="4">
        <v>2541</v>
      </c>
      <c r="Q1285" s="4">
        <v>1200</v>
      </c>
      <c r="R1285" s="4">
        <v>2224</v>
      </c>
      <c r="S1285" s="4">
        <v>1635</v>
      </c>
      <c r="T1285" s="4">
        <v>1629</v>
      </c>
      <c r="U1285" s="4">
        <v>691</v>
      </c>
      <c r="V1285" s="4">
        <v>478</v>
      </c>
      <c r="W1285" s="4">
        <v>1179</v>
      </c>
      <c r="X1285" s="4">
        <v>1415</v>
      </c>
      <c r="Y1285" s="4">
        <v>824</v>
      </c>
      <c r="Z1285" s="4">
        <v>713</v>
      </c>
      <c r="AA1285" s="4">
        <v>408</v>
      </c>
      <c r="AB1285" s="4">
        <v>805</v>
      </c>
      <c r="AC1285" s="4">
        <v>2750</v>
      </c>
      <c r="AD1285" s="4">
        <v>186</v>
      </c>
      <c r="AE1285" s="4">
        <v>363</v>
      </c>
      <c r="AF1285" s="4">
        <v>112</v>
      </c>
      <c r="AG1285" s="4">
        <v>1242</v>
      </c>
      <c r="AH1285" s="4">
        <v>1612</v>
      </c>
      <c r="AI1285" s="4">
        <v>792</v>
      </c>
      <c r="AJ1285" s="4">
        <v>1228</v>
      </c>
      <c r="AK1285" s="4">
        <v>2380</v>
      </c>
      <c r="AL1285" s="4">
        <v>995</v>
      </c>
      <c r="AM1285" s="4">
        <v>236</v>
      </c>
      <c r="AN1285" s="4">
        <v>27</v>
      </c>
      <c r="AO1285" s="4">
        <v>2155</v>
      </c>
      <c r="AP1285" s="4">
        <v>55</v>
      </c>
      <c r="AQ1285" s="4">
        <v>1893</v>
      </c>
      <c r="AR1285" s="4">
        <v>1575</v>
      </c>
      <c r="AS1285" s="4">
        <v>228</v>
      </c>
      <c r="AT1285" s="4">
        <v>3320</v>
      </c>
      <c r="AU1285" s="4">
        <v>1158</v>
      </c>
      <c r="AV1285" s="4">
        <v>2157</v>
      </c>
      <c r="AW1285" s="4">
        <v>1712</v>
      </c>
      <c r="AX1285" s="4">
        <v>567</v>
      </c>
      <c r="AY1285" s="4">
        <v>926</v>
      </c>
    </row>
    <row r="1286" spans="1:51">
      <c r="A1286" s="3"/>
    </row>
    <row r="1287" spans="1:51">
      <c r="A1287" s="3" t="s">
        <v>352</v>
      </c>
      <c r="B1287" t="s">
        <v>191</v>
      </c>
      <c r="C1287" s="4">
        <v>2902</v>
      </c>
      <c r="D1287" s="4">
        <v>1702</v>
      </c>
      <c r="E1287" s="4">
        <v>611</v>
      </c>
      <c r="F1287" s="4">
        <v>477</v>
      </c>
      <c r="G1287" s="4">
        <v>112</v>
      </c>
      <c r="H1287" s="4">
        <v>1128</v>
      </c>
      <c r="I1287" s="4">
        <v>1378</v>
      </c>
      <c r="J1287" s="4">
        <v>1036</v>
      </c>
      <c r="K1287" s="4">
        <v>1368</v>
      </c>
      <c r="L1287" s="4">
        <v>242</v>
      </c>
      <c r="M1287" s="4">
        <v>64</v>
      </c>
      <c r="N1287" s="4">
        <v>135</v>
      </c>
      <c r="O1287" s="4">
        <v>530</v>
      </c>
      <c r="P1287" s="4">
        <v>1977</v>
      </c>
      <c r="Q1287" s="4">
        <v>907</v>
      </c>
      <c r="R1287" s="4">
        <v>1694</v>
      </c>
      <c r="S1287" s="4">
        <v>1216</v>
      </c>
      <c r="T1287" s="4">
        <v>1253</v>
      </c>
      <c r="U1287" s="4">
        <v>538</v>
      </c>
      <c r="V1287" s="4">
        <v>322</v>
      </c>
      <c r="W1287" s="4">
        <v>830</v>
      </c>
      <c r="X1287" s="4">
        <v>1204</v>
      </c>
      <c r="Y1287" s="4">
        <v>634</v>
      </c>
      <c r="Z1287" s="4">
        <v>549</v>
      </c>
      <c r="AA1287" s="4">
        <v>298</v>
      </c>
      <c r="AB1287" s="4">
        <v>603</v>
      </c>
      <c r="AC1287" s="4">
        <v>2084</v>
      </c>
      <c r="AD1287" s="4">
        <v>151</v>
      </c>
      <c r="AE1287" s="4">
        <v>285</v>
      </c>
      <c r="AF1287" s="4">
        <v>98</v>
      </c>
      <c r="AG1287" s="4">
        <v>892</v>
      </c>
      <c r="AH1287" s="4">
        <v>1234</v>
      </c>
      <c r="AI1287" s="4">
        <v>683</v>
      </c>
      <c r="AJ1287" s="4">
        <v>986</v>
      </c>
      <c r="AK1287" s="4">
        <v>1793</v>
      </c>
      <c r="AL1287" s="4">
        <v>688</v>
      </c>
      <c r="AM1287" s="4">
        <v>161</v>
      </c>
      <c r="AN1287" s="4">
        <v>19</v>
      </c>
      <c r="AO1287" s="4">
        <v>1783</v>
      </c>
      <c r="AP1287" s="4">
        <v>37</v>
      </c>
      <c r="AQ1287" s="4">
        <v>1583</v>
      </c>
      <c r="AR1287" s="4">
        <v>1104</v>
      </c>
      <c r="AS1287" s="4">
        <v>153</v>
      </c>
      <c r="AT1287" s="4">
        <v>2585</v>
      </c>
      <c r="AU1287" s="4">
        <v>782</v>
      </c>
      <c r="AV1287" s="4">
        <v>1725</v>
      </c>
      <c r="AW1287" s="4">
        <v>1362</v>
      </c>
      <c r="AX1287" s="4">
        <v>422</v>
      </c>
      <c r="AY1287" s="4">
        <v>684</v>
      </c>
    </row>
    <row r="1288" spans="1:51">
      <c r="A1288" s="3"/>
      <c r="C1288" s="11">
        <v>0.77</v>
      </c>
      <c r="D1288" s="11">
        <v>0.76</v>
      </c>
      <c r="E1288" s="11">
        <v>0.76</v>
      </c>
      <c r="F1288" s="11">
        <v>0.81</v>
      </c>
      <c r="G1288" s="11">
        <v>0.76</v>
      </c>
      <c r="H1288" s="11">
        <v>0.72</v>
      </c>
      <c r="I1288" s="11">
        <v>0.78</v>
      </c>
      <c r="J1288" s="11">
        <v>0.79</v>
      </c>
      <c r="K1288" s="11">
        <v>0.71</v>
      </c>
      <c r="L1288" s="11">
        <v>0.76</v>
      </c>
      <c r="M1288" s="11">
        <v>0.76</v>
      </c>
      <c r="N1288" s="11">
        <v>0.75</v>
      </c>
      <c r="O1288" s="11">
        <v>0.69</v>
      </c>
      <c r="P1288" s="11">
        <v>0.78</v>
      </c>
      <c r="Q1288" s="11">
        <v>0.76</v>
      </c>
      <c r="R1288" s="11">
        <v>0.76</v>
      </c>
      <c r="S1288" s="11">
        <v>0.74</v>
      </c>
      <c r="T1288" s="11">
        <v>0.77</v>
      </c>
      <c r="U1288" s="11">
        <v>0.78</v>
      </c>
      <c r="V1288" s="11">
        <v>0.67</v>
      </c>
      <c r="W1288" s="11">
        <v>0.7</v>
      </c>
      <c r="X1288" s="11">
        <v>0.85</v>
      </c>
      <c r="Y1288" s="11">
        <v>0.77</v>
      </c>
      <c r="Z1288" s="11">
        <v>0.77</v>
      </c>
      <c r="AA1288" s="11">
        <v>0.73</v>
      </c>
      <c r="AB1288" s="11">
        <v>0.75</v>
      </c>
      <c r="AC1288" s="11">
        <v>0.76</v>
      </c>
      <c r="AD1288" s="11">
        <v>0.81</v>
      </c>
      <c r="AE1288" s="11">
        <v>0.78</v>
      </c>
      <c r="AF1288" s="11">
        <v>0.88</v>
      </c>
      <c r="AG1288" s="11">
        <v>0.72</v>
      </c>
      <c r="AH1288" s="11">
        <v>0.77</v>
      </c>
      <c r="AI1288" s="11">
        <v>0.86</v>
      </c>
      <c r="AJ1288" s="11">
        <v>0.8</v>
      </c>
      <c r="AK1288" s="11">
        <v>0.75</v>
      </c>
      <c r="AL1288" s="11">
        <v>0.69</v>
      </c>
      <c r="AM1288" s="11">
        <v>0.68</v>
      </c>
      <c r="AN1288" s="11">
        <v>0.69</v>
      </c>
      <c r="AO1288" s="11">
        <v>0.83</v>
      </c>
      <c r="AP1288" s="11">
        <v>0.67</v>
      </c>
      <c r="AQ1288" s="11">
        <v>0.84</v>
      </c>
      <c r="AR1288" s="11">
        <v>0.7</v>
      </c>
      <c r="AS1288" s="11">
        <v>0.67</v>
      </c>
      <c r="AT1288" s="11">
        <v>0.78</v>
      </c>
      <c r="AU1288" s="11">
        <v>0.67</v>
      </c>
      <c r="AV1288" s="11">
        <v>0.8</v>
      </c>
      <c r="AW1288" s="11">
        <v>0.8</v>
      </c>
      <c r="AX1288" s="11">
        <v>0.74</v>
      </c>
      <c r="AY1288" s="11">
        <v>0.74</v>
      </c>
    </row>
    <row r="1289" spans="1:51">
      <c r="A1289" s="3"/>
      <c r="B1289" t="s">
        <v>314</v>
      </c>
      <c r="C1289" s="4">
        <v>585</v>
      </c>
      <c r="D1289" s="4">
        <v>356</v>
      </c>
      <c r="E1289" s="4">
        <v>119</v>
      </c>
      <c r="F1289" s="4">
        <v>89</v>
      </c>
      <c r="G1289" s="4">
        <v>22</v>
      </c>
      <c r="H1289" s="4">
        <v>273</v>
      </c>
      <c r="I1289" s="4">
        <v>264</v>
      </c>
      <c r="J1289" s="4">
        <v>190</v>
      </c>
      <c r="K1289" s="4">
        <v>359</v>
      </c>
      <c r="L1289" s="4">
        <v>55</v>
      </c>
      <c r="M1289" s="4">
        <v>16</v>
      </c>
      <c r="N1289" s="4">
        <v>27</v>
      </c>
      <c r="O1289" s="4">
        <v>154</v>
      </c>
      <c r="P1289" s="4">
        <v>383</v>
      </c>
      <c r="Q1289" s="4">
        <v>190</v>
      </c>
      <c r="R1289" s="4">
        <v>359</v>
      </c>
      <c r="S1289" s="4">
        <v>265</v>
      </c>
      <c r="T1289" s="4">
        <v>264</v>
      </c>
      <c r="U1289" s="4">
        <v>110</v>
      </c>
      <c r="V1289" s="4">
        <v>106</v>
      </c>
      <c r="W1289" s="4">
        <v>219</v>
      </c>
      <c r="X1289" s="4">
        <v>147</v>
      </c>
      <c r="Y1289" s="4">
        <v>130</v>
      </c>
      <c r="Z1289" s="4">
        <v>112</v>
      </c>
      <c r="AA1289" s="4">
        <v>71</v>
      </c>
      <c r="AB1289" s="4">
        <v>138</v>
      </c>
      <c r="AC1289" s="4">
        <v>452</v>
      </c>
      <c r="AD1289" s="4">
        <v>16</v>
      </c>
      <c r="AE1289" s="4">
        <v>53</v>
      </c>
      <c r="AF1289" s="4">
        <v>11</v>
      </c>
      <c r="AG1289" s="4">
        <v>234</v>
      </c>
      <c r="AH1289" s="4">
        <v>256</v>
      </c>
      <c r="AI1289" s="4">
        <v>77</v>
      </c>
      <c r="AJ1289" s="4">
        <v>163</v>
      </c>
      <c r="AK1289" s="4">
        <v>400</v>
      </c>
      <c r="AL1289" s="4">
        <v>212</v>
      </c>
      <c r="AM1289" s="4">
        <v>56</v>
      </c>
      <c r="AN1289" s="4">
        <v>6</v>
      </c>
      <c r="AO1289" s="4">
        <v>251</v>
      </c>
      <c r="AP1289" s="4">
        <v>13</v>
      </c>
      <c r="AQ1289" s="4">
        <v>210</v>
      </c>
      <c r="AR1289" s="4">
        <v>327</v>
      </c>
      <c r="AS1289" s="4">
        <v>43</v>
      </c>
      <c r="AT1289" s="4">
        <v>507</v>
      </c>
      <c r="AU1289" s="4">
        <v>232</v>
      </c>
      <c r="AV1289" s="4">
        <v>306</v>
      </c>
      <c r="AW1289" s="4">
        <v>228</v>
      </c>
      <c r="AX1289" s="4">
        <v>108</v>
      </c>
      <c r="AY1289" s="4">
        <v>159</v>
      </c>
    </row>
    <row r="1290" spans="1:51">
      <c r="A1290" s="3"/>
      <c r="C1290" s="11">
        <v>0.16</v>
      </c>
      <c r="D1290" s="11">
        <v>0.16</v>
      </c>
      <c r="E1290" s="11">
        <v>0.15</v>
      </c>
      <c r="F1290" s="11">
        <v>0.15</v>
      </c>
      <c r="G1290" s="11">
        <v>0.15</v>
      </c>
      <c r="H1290" s="11">
        <v>0.18</v>
      </c>
      <c r="I1290" s="11">
        <v>0.15</v>
      </c>
      <c r="J1290" s="11">
        <v>0.14000000000000001</v>
      </c>
      <c r="K1290" s="11">
        <v>0.19</v>
      </c>
      <c r="L1290" s="11">
        <v>0.17</v>
      </c>
      <c r="M1290" s="11">
        <v>0.19</v>
      </c>
      <c r="N1290" s="11">
        <v>0.15</v>
      </c>
      <c r="O1290" s="11">
        <v>0.2</v>
      </c>
      <c r="P1290" s="11">
        <v>0.15</v>
      </c>
      <c r="Q1290" s="11">
        <v>0.16</v>
      </c>
      <c r="R1290" s="11">
        <v>0.16</v>
      </c>
      <c r="S1290" s="11">
        <v>0.16</v>
      </c>
      <c r="T1290" s="11">
        <v>0.16</v>
      </c>
      <c r="U1290" s="11">
        <v>0.16</v>
      </c>
      <c r="V1290" s="11">
        <v>0.22</v>
      </c>
      <c r="W1290" s="11">
        <v>0.19</v>
      </c>
      <c r="X1290" s="11">
        <v>0.1</v>
      </c>
      <c r="Y1290" s="11">
        <v>0.16</v>
      </c>
      <c r="Z1290" s="11">
        <v>0.16</v>
      </c>
      <c r="AA1290" s="11">
        <v>0.17</v>
      </c>
      <c r="AB1290" s="11">
        <v>0.17</v>
      </c>
      <c r="AC1290" s="11">
        <v>0.16</v>
      </c>
      <c r="AD1290" s="11">
        <v>0.09</v>
      </c>
      <c r="AE1290" s="11">
        <v>0.15</v>
      </c>
      <c r="AF1290" s="11">
        <v>0.1</v>
      </c>
      <c r="AG1290" s="11">
        <v>0.19</v>
      </c>
      <c r="AH1290" s="11">
        <v>0.16</v>
      </c>
      <c r="AI1290" s="11">
        <v>0.1</v>
      </c>
      <c r="AJ1290" s="11">
        <v>0.13</v>
      </c>
      <c r="AK1290" s="11">
        <v>0.17</v>
      </c>
      <c r="AL1290" s="11">
        <v>0.21</v>
      </c>
      <c r="AM1290" s="11">
        <v>0.24</v>
      </c>
      <c r="AN1290" s="11">
        <v>0.21</v>
      </c>
      <c r="AO1290" s="11">
        <v>0.12</v>
      </c>
      <c r="AP1290" s="11">
        <v>0.23</v>
      </c>
      <c r="AQ1290" s="11">
        <v>0.11</v>
      </c>
      <c r="AR1290" s="11">
        <v>0.21</v>
      </c>
      <c r="AS1290" s="11">
        <v>0.19</v>
      </c>
      <c r="AT1290" s="11">
        <v>0.15</v>
      </c>
      <c r="AU1290" s="11">
        <v>0.2</v>
      </c>
      <c r="AV1290" s="11">
        <v>0.14000000000000001</v>
      </c>
      <c r="AW1290" s="11">
        <v>0.13</v>
      </c>
      <c r="AX1290" s="11">
        <v>0.19</v>
      </c>
      <c r="AY1290" s="11">
        <v>0.17</v>
      </c>
    </row>
    <row r="1291" spans="1:51">
      <c r="A1291" s="3"/>
      <c r="B1291" t="s">
        <v>315</v>
      </c>
      <c r="C1291" s="4">
        <v>162</v>
      </c>
      <c r="D1291" s="4">
        <v>107</v>
      </c>
      <c r="E1291" s="4">
        <v>38</v>
      </c>
      <c r="F1291" s="4">
        <v>8</v>
      </c>
      <c r="G1291" s="4">
        <v>9</v>
      </c>
      <c r="H1291" s="4">
        <v>89</v>
      </c>
      <c r="I1291" s="4">
        <v>67</v>
      </c>
      <c r="J1291" s="4">
        <v>50</v>
      </c>
      <c r="K1291" s="4">
        <v>111</v>
      </c>
      <c r="L1291" s="4">
        <v>14</v>
      </c>
      <c r="M1291" s="4">
        <v>3</v>
      </c>
      <c r="N1291" s="4">
        <v>10</v>
      </c>
      <c r="O1291" s="4">
        <v>54</v>
      </c>
      <c r="P1291" s="4">
        <v>101</v>
      </c>
      <c r="Q1291" s="4">
        <v>62</v>
      </c>
      <c r="R1291" s="4">
        <v>96</v>
      </c>
      <c r="S1291" s="4">
        <v>94</v>
      </c>
      <c r="T1291" s="4">
        <v>57</v>
      </c>
      <c r="U1291" s="4">
        <v>22</v>
      </c>
      <c r="V1291" s="4">
        <v>30</v>
      </c>
      <c r="W1291" s="4">
        <v>74</v>
      </c>
      <c r="X1291" s="4">
        <v>36</v>
      </c>
      <c r="Y1291" s="4">
        <v>35</v>
      </c>
      <c r="Z1291" s="4">
        <v>28</v>
      </c>
      <c r="AA1291" s="4">
        <v>21</v>
      </c>
      <c r="AB1291" s="4">
        <v>40</v>
      </c>
      <c r="AC1291" s="4">
        <v>124</v>
      </c>
      <c r="AD1291" s="4">
        <v>11</v>
      </c>
      <c r="AE1291" s="4">
        <v>12</v>
      </c>
      <c r="AF1291" s="4">
        <v>2</v>
      </c>
      <c r="AG1291" s="4">
        <v>71</v>
      </c>
      <c r="AH1291" s="4">
        <v>63</v>
      </c>
      <c r="AI1291" s="4">
        <v>19</v>
      </c>
      <c r="AJ1291" s="4">
        <v>40</v>
      </c>
      <c r="AK1291" s="4">
        <v>111</v>
      </c>
      <c r="AL1291" s="4">
        <v>54</v>
      </c>
      <c r="AM1291" s="4">
        <v>10</v>
      </c>
      <c r="AN1291" s="4">
        <v>1</v>
      </c>
      <c r="AO1291" s="4">
        <v>67</v>
      </c>
      <c r="AP1291" s="4">
        <v>4</v>
      </c>
      <c r="AQ1291" s="4">
        <v>54</v>
      </c>
      <c r="AR1291" s="4">
        <v>82</v>
      </c>
      <c r="AS1291" s="4">
        <v>14</v>
      </c>
      <c r="AT1291" s="4">
        <v>136</v>
      </c>
      <c r="AU1291" s="4">
        <v>79</v>
      </c>
      <c r="AV1291" s="4">
        <v>76</v>
      </c>
      <c r="AW1291" s="4">
        <v>62</v>
      </c>
      <c r="AX1291" s="4">
        <v>17</v>
      </c>
      <c r="AY1291" s="4">
        <v>57</v>
      </c>
    </row>
    <row r="1292" spans="1:51">
      <c r="A1292" s="3"/>
      <c r="C1292" s="11">
        <v>0.04</v>
      </c>
      <c r="D1292" s="11">
        <v>0.05</v>
      </c>
      <c r="E1292" s="11">
        <v>0.05</v>
      </c>
      <c r="F1292" s="11">
        <v>0.01</v>
      </c>
      <c r="G1292" s="11">
        <v>0.06</v>
      </c>
      <c r="H1292" s="11">
        <v>0.06</v>
      </c>
      <c r="I1292" s="11">
        <v>0.04</v>
      </c>
      <c r="J1292" s="11">
        <v>0.04</v>
      </c>
      <c r="K1292" s="11">
        <v>0.06</v>
      </c>
      <c r="L1292" s="11">
        <v>0.04</v>
      </c>
      <c r="M1292" s="11">
        <v>0.04</v>
      </c>
      <c r="N1292" s="11">
        <v>0.06</v>
      </c>
      <c r="O1292" s="11">
        <v>7.0000000000000007E-2</v>
      </c>
      <c r="P1292" s="11">
        <v>0.04</v>
      </c>
      <c r="Q1292" s="11">
        <v>0.05</v>
      </c>
      <c r="R1292" s="11">
        <v>0.04</v>
      </c>
      <c r="S1292" s="11">
        <v>0.06</v>
      </c>
      <c r="T1292" s="11">
        <v>0.03</v>
      </c>
      <c r="U1292" s="11">
        <v>0.03</v>
      </c>
      <c r="V1292" s="11">
        <v>0.06</v>
      </c>
      <c r="W1292" s="11">
        <v>0.06</v>
      </c>
      <c r="X1292" s="11">
        <v>0.03</v>
      </c>
      <c r="Y1292" s="11">
        <v>0.04</v>
      </c>
      <c r="Z1292" s="11">
        <v>0.04</v>
      </c>
      <c r="AA1292" s="11">
        <v>0.05</v>
      </c>
      <c r="AB1292" s="11">
        <v>0.05</v>
      </c>
      <c r="AC1292" s="11">
        <v>0.05</v>
      </c>
      <c r="AD1292" s="11">
        <v>0.06</v>
      </c>
      <c r="AE1292" s="11">
        <v>0.03</v>
      </c>
      <c r="AF1292" s="11">
        <v>0.01</v>
      </c>
      <c r="AG1292" s="11">
        <v>0.06</v>
      </c>
      <c r="AH1292" s="11">
        <v>0.04</v>
      </c>
      <c r="AI1292" s="11">
        <v>0.02</v>
      </c>
      <c r="AJ1292" s="11">
        <v>0.03</v>
      </c>
      <c r="AK1292" s="11">
        <v>0.05</v>
      </c>
      <c r="AL1292" s="11">
        <v>0.05</v>
      </c>
      <c r="AM1292" s="11">
        <v>0.04</v>
      </c>
      <c r="AN1292" s="11">
        <v>0.04</v>
      </c>
      <c r="AO1292" s="11">
        <v>0.03</v>
      </c>
      <c r="AP1292" s="11">
        <v>7.0000000000000007E-2</v>
      </c>
      <c r="AQ1292" s="11">
        <v>0.03</v>
      </c>
      <c r="AR1292" s="11">
        <v>0.05</v>
      </c>
      <c r="AS1292" s="11">
        <v>0.06</v>
      </c>
      <c r="AT1292" s="11">
        <v>0.04</v>
      </c>
      <c r="AU1292" s="11">
        <v>7.0000000000000007E-2</v>
      </c>
      <c r="AV1292" s="11">
        <v>0.04</v>
      </c>
      <c r="AW1292" s="11">
        <v>0.04</v>
      </c>
      <c r="AX1292" s="11">
        <v>0.03</v>
      </c>
      <c r="AY1292" s="11">
        <v>0.06</v>
      </c>
    </row>
    <row r="1293" spans="1:51">
      <c r="A1293" s="3"/>
      <c r="B1293" t="s">
        <v>316</v>
      </c>
      <c r="C1293" s="4">
        <v>63</v>
      </c>
      <c r="D1293" s="4">
        <v>38</v>
      </c>
      <c r="E1293" s="4">
        <v>16</v>
      </c>
      <c r="F1293" s="4">
        <v>8</v>
      </c>
      <c r="G1293" s="4">
        <v>1</v>
      </c>
      <c r="H1293" s="4">
        <v>32</v>
      </c>
      <c r="I1293" s="4">
        <v>24</v>
      </c>
      <c r="J1293" s="4">
        <v>20</v>
      </c>
      <c r="K1293" s="4">
        <v>41</v>
      </c>
      <c r="L1293" s="4">
        <v>7</v>
      </c>
      <c r="M1293" s="4">
        <v>1</v>
      </c>
      <c r="N1293" s="4">
        <v>3</v>
      </c>
      <c r="O1293" s="4">
        <v>18</v>
      </c>
      <c r="P1293" s="4">
        <v>38</v>
      </c>
      <c r="Q1293" s="4">
        <v>22</v>
      </c>
      <c r="R1293" s="4">
        <v>35</v>
      </c>
      <c r="S1293" s="4">
        <v>28</v>
      </c>
      <c r="T1293" s="4">
        <v>27</v>
      </c>
      <c r="U1293" s="4">
        <v>10</v>
      </c>
      <c r="V1293" s="4">
        <v>11</v>
      </c>
      <c r="W1293" s="4">
        <v>29</v>
      </c>
      <c r="X1293" s="4">
        <v>14</v>
      </c>
      <c r="Y1293" s="4">
        <v>12</v>
      </c>
      <c r="Z1293" s="4">
        <v>14</v>
      </c>
      <c r="AA1293" s="4">
        <v>6</v>
      </c>
      <c r="AB1293" s="4">
        <v>13</v>
      </c>
      <c r="AC1293" s="4">
        <v>46</v>
      </c>
      <c r="AD1293" s="4">
        <v>4</v>
      </c>
      <c r="AE1293" s="4">
        <v>8</v>
      </c>
      <c r="AF1293" s="4">
        <v>1</v>
      </c>
      <c r="AG1293" s="4">
        <v>24</v>
      </c>
      <c r="AH1293" s="4">
        <v>29</v>
      </c>
      <c r="AI1293" s="4">
        <v>7</v>
      </c>
      <c r="AJ1293" s="4">
        <v>21</v>
      </c>
      <c r="AK1293" s="4">
        <v>38</v>
      </c>
      <c r="AL1293" s="4">
        <v>26</v>
      </c>
      <c r="AM1293" s="4">
        <v>6</v>
      </c>
      <c r="AN1293" s="4">
        <v>1</v>
      </c>
      <c r="AO1293" s="4">
        <v>22</v>
      </c>
      <c r="AP1293" s="4">
        <v>1</v>
      </c>
      <c r="AQ1293" s="4">
        <v>18</v>
      </c>
      <c r="AR1293" s="4">
        <v>37</v>
      </c>
      <c r="AS1293" s="4">
        <v>8</v>
      </c>
      <c r="AT1293" s="4">
        <v>49</v>
      </c>
      <c r="AU1293" s="4">
        <v>29</v>
      </c>
      <c r="AV1293" s="4">
        <v>27</v>
      </c>
      <c r="AW1293" s="4">
        <v>27</v>
      </c>
      <c r="AX1293" s="4">
        <v>18</v>
      </c>
      <c r="AY1293" s="4">
        <v>14</v>
      </c>
    </row>
    <row r="1294" spans="1:51">
      <c r="A1294" s="3"/>
      <c r="C1294" s="11">
        <v>0.02</v>
      </c>
      <c r="D1294" s="11">
        <v>0.02</v>
      </c>
      <c r="E1294" s="11">
        <v>0.02</v>
      </c>
      <c r="F1294" s="11">
        <v>0.01</v>
      </c>
      <c r="G1294" s="11">
        <v>0.01</v>
      </c>
      <c r="H1294" s="11">
        <v>0.02</v>
      </c>
      <c r="I1294" s="11">
        <v>0.01</v>
      </c>
      <c r="J1294" s="11">
        <v>0.02</v>
      </c>
      <c r="K1294" s="11">
        <v>0.02</v>
      </c>
      <c r="L1294" s="11">
        <v>0.02</v>
      </c>
      <c r="M1294" s="11">
        <v>0.01</v>
      </c>
      <c r="N1294" s="11">
        <v>0.02</v>
      </c>
      <c r="O1294" s="11">
        <v>0.02</v>
      </c>
      <c r="P1294" s="11">
        <v>0.01</v>
      </c>
      <c r="Q1294" s="11">
        <v>0.02</v>
      </c>
      <c r="R1294" s="11">
        <v>0.02</v>
      </c>
      <c r="S1294" s="11">
        <v>0.02</v>
      </c>
      <c r="T1294" s="11">
        <v>0.02</v>
      </c>
      <c r="U1294" s="11">
        <v>0.01</v>
      </c>
      <c r="V1294" s="11">
        <v>0.02</v>
      </c>
      <c r="W1294" s="11">
        <v>0.02</v>
      </c>
      <c r="X1294" s="11">
        <v>0.01</v>
      </c>
      <c r="Y1294" s="11">
        <v>0.01</v>
      </c>
      <c r="Z1294" s="11">
        <v>0.02</v>
      </c>
      <c r="AA1294" s="11">
        <v>0.02</v>
      </c>
      <c r="AB1294" s="11">
        <v>0.02</v>
      </c>
      <c r="AC1294" s="11">
        <v>0.02</v>
      </c>
      <c r="AD1294" s="11">
        <v>0.02</v>
      </c>
      <c r="AE1294" s="11">
        <v>0.02</v>
      </c>
      <c r="AF1294" s="11">
        <v>0.01</v>
      </c>
      <c r="AG1294" s="11">
        <v>0.02</v>
      </c>
      <c r="AH1294" s="11">
        <v>0.02</v>
      </c>
      <c r="AI1294" s="11">
        <v>0.01</v>
      </c>
      <c r="AJ1294" s="11">
        <v>0.02</v>
      </c>
      <c r="AK1294" s="11">
        <v>0.02</v>
      </c>
      <c r="AL1294" s="11">
        <v>0.03</v>
      </c>
      <c r="AM1294" s="11">
        <v>0.03</v>
      </c>
      <c r="AN1294" s="11">
        <v>0.03</v>
      </c>
      <c r="AO1294" s="11">
        <v>0.01</v>
      </c>
      <c r="AP1294" s="11">
        <v>0.01</v>
      </c>
      <c r="AQ1294" s="11">
        <v>0.01</v>
      </c>
      <c r="AR1294" s="11">
        <v>0.02</v>
      </c>
      <c r="AS1294" s="11">
        <v>0.04</v>
      </c>
      <c r="AT1294" s="11">
        <v>0.01</v>
      </c>
      <c r="AU1294" s="11">
        <v>0.02</v>
      </c>
      <c r="AV1294" s="11">
        <v>0.01</v>
      </c>
      <c r="AW1294" s="11">
        <v>0.02</v>
      </c>
      <c r="AX1294" s="11">
        <v>0.03</v>
      </c>
      <c r="AY1294" s="11">
        <v>0.02</v>
      </c>
    </row>
    <row r="1295" spans="1:51">
      <c r="A1295" s="3"/>
      <c r="B1295" t="s">
        <v>317</v>
      </c>
      <c r="C1295" s="4">
        <v>61</v>
      </c>
      <c r="D1295" s="4">
        <v>34</v>
      </c>
      <c r="E1295" s="4">
        <v>18</v>
      </c>
      <c r="F1295" s="4">
        <v>4</v>
      </c>
      <c r="G1295" s="4">
        <v>5</v>
      </c>
      <c r="H1295" s="4">
        <v>35</v>
      </c>
      <c r="I1295" s="4">
        <v>24</v>
      </c>
      <c r="J1295" s="4">
        <v>21</v>
      </c>
      <c r="K1295" s="4">
        <v>41</v>
      </c>
      <c r="L1295" s="4">
        <v>4</v>
      </c>
      <c r="M1295" s="4" t="s">
        <v>14</v>
      </c>
      <c r="N1295" s="4">
        <v>4</v>
      </c>
      <c r="O1295" s="4">
        <v>17</v>
      </c>
      <c r="P1295" s="4">
        <v>42</v>
      </c>
      <c r="Q1295" s="4">
        <v>19</v>
      </c>
      <c r="R1295" s="4">
        <v>41</v>
      </c>
      <c r="S1295" s="4">
        <v>32</v>
      </c>
      <c r="T1295" s="4">
        <v>27</v>
      </c>
      <c r="U1295" s="4">
        <v>11</v>
      </c>
      <c r="V1295" s="4">
        <v>10</v>
      </c>
      <c r="W1295" s="4">
        <v>26</v>
      </c>
      <c r="X1295" s="4">
        <v>14</v>
      </c>
      <c r="Y1295" s="4">
        <v>12</v>
      </c>
      <c r="Z1295" s="4">
        <v>10</v>
      </c>
      <c r="AA1295" s="4">
        <v>11</v>
      </c>
      <c r="AB1295" s="4">
        <v>11</v>
      </c>
      <c r="AC1295" s="4">
        <v>44</v>
      </c>
      <c r="AD1295" s="4">
        <v>3</v>
      </c>
      <c r="AE1295" s="4">
        <v>5</v>
      </c>
      <c r="AF1295" s="4" t="s">
        <v>14</v>
      </c>
      <c r="AG1295" s="4">
        <v>21</v>
      </c>
      <c r="AH1295" s="4">
        <v>30</v>
      </c>
      <c r="AI1295" s="4">
        <v>6</v>
      </c>
      <c r="AJ1295" s="4">
        <v>17</v>
      </c>
      <c r="AK1295" s="4">
        <v>38</v>
      </c>
      <c r="AL1295" s="4">
        <v>15</v>
      </c>
      <c r="AM1295" s="4">
        <v>3</v>
      </c>
      <c r="AN1295" s="4">
        <v>1</v>
      </c>
      <c r="AO1295" s="4">
        <v>32</v>
      </c>
      <c r="AP1295" s="4">
        <v>1</v>
      </c>
      <c r="AQ1295" s="4">
        <v>28</v>
      </c>
      <c r="AR1295" s="4">
        <v>25</v>
      </c>
      <c r="AS1295" s="4">
        <v>10</v>
      </c>
      <c r="AT1295" s="4">
        <v>43</v>
      </c>
      <c r="AU1295" s="4">
        <v>37</v>
      </c>
      <c r="AV1295" s="4">
        <v>22</v>
      </c>
      <c r="AW1295" s="4">
        <v>33</v>
      </c>
      <c r="AX1295" s="4">
        <v>3</v>
      </c>
      <c r="AY1295" s="4">
        <v>12</v>
      </c>
    </row>
    <row r="1296" spans="1:51">
      <c r="A1296" s="3"/>
      <c r="C1296" s="11">
        <v>0.02</v>
      </c>
      <c r="D1296" s="11">
        <v>0.02</v>
      </c>
      <c r="E1296" s="11">
        <v>0.02</v>
      </c>
      <c r="F1296" s="11">
        <v>0.01</v>
      </c>
      <c r="G1296" s="11">
        <v>0.03</v>
      </c>
      <c r="H1296" s="11">
        <v>0.02</v>
      </c>
      <c r="I1296" s="11">
        <v>0.01</v>
      </c>
      <c r="J1296" s="11">
        <v>0.02</v>
      </c>
      <c r="K1296" s="11">
        <v>0.02</v>
      </c>
      <c r="L1296" s="11">
        <v>0.01</v>
      </c>
      <c r="M1296" s="4" t="s">
        <v>14</v>
      </c>
      <c r="N1296" s="11">
        <v>0.02</v>
      </c>
      <c r="O1296" s="11">
        <v>0.02</v>
      </c>
      <c r="P1296" s="11">
        <v>0.02</v>
      </c>
      <c r="Q1296" s="11">
        <v>0.02</v>
      </c>
      <c r="R1296" s="11">
        <v>0.02</v>
      </c>
      <c r="S1296" s="11">
        <v>0.02</v>
      </c>
      <c r="T1296" s="11">
        <v>0.02</v>
      </c>
      <c r="U1296" s="11">
        <v>0.02</v>
      </c>
      <c r="V1296" s="11">
        <v>0.02</v>
      </c>
      <c r="W1296" s="11">
        <v>0.02</v>
      </c>
      <c r="X1296" s="11">
        <v>0.01</v>
      </c>
      <c r="Y1296" s="11">
        <v>0.01</v>
      </c>
      <c r="Z1296" s="11">
        <v>0.01</v>
      </c>
      <c r="AA1296" s="11">
        <v>0.03</v>
      </c>
      <c r="AB1296" s="11">
        <v>0.01</v>
      </c>
      <c r="AC1296" s="11">
        <v>0.02</v>
      </c>
      <c r="AD1296" s="11">
        <v>0.02</v>
      </c>
      <c r="AE1296" s="11">
        <v>0.01</v>
      </c>
      <c r="AF1296" s="4" t="s">
        <v>14</v>
      </c>
      <c r="AG1296" s="11">
        <v>0.02</v>
      </c>
      <c r="AH1296" s="11">
        <v>0.02</v>
      </c>
      <c r="AI1296" s="11">
        <v>0.01</v>
      </c>
      <c r="AJ1296" s="11">
        <v>0.01</v>
      </c>
      <c r="AK1296" s="11">
        <v>0.02</v>
      </c>
      <c r="AL1296" s="11">
        <v>0.02</v>
      </c>
      <c r="AM1296" s="11">
        <v>0.01</v>
      </c>
      <c r="AN1296" s="11">
        <v>0.03</v>
      </c>
      <c r="AO1296" s="11">
        <v>0.01</v>
      </c>
      <c r="AP1296" s="11">
        <v>0.02</v>
      </c>
      <c r="AQ1296" s="11">
        <v>0.01</v>
      </c>
      <c r="AR1296" s="11">
        <v>0.02</v>
      </c>
      <c r="AS1296" s="11">
        <v>0.04</v>
      </c>
      <c r="AT1296" s="11">
        <v>0.01</v>
      </c>
      <c r="AU1296" s="11">
        <v>0.03</v>
      </c>
      <c r="AV1296" s="11">
        <v>0.01</v>
      </c>
      <c r="AW1296" s="11">
        <v>0.02</v>
      </c>
      <c r="AX1296" s="11">
        <v>0</v>
      </c>
      <c r="AY1296" s="11">
        <v>0.01</v>
      </c>
    </row>
    <row r="1297" spans="1:51">
      <c r="A1297" s="3"/>
      <c r="B1297" t="s">
        <v>318</v>
      </c>
      <c r="C1297" s="4">
        <v>871</v>
      </c>
      <c r="D1297" s="4">
        <v>534</v>
      </c>
      <c r="E1297" s="4">
        <v>191</v>
      </c>
      <c r="F1297" s="4">
        <v>110</v>
      </c>
      <c r="G1297" s="4">
        <v>36</v>
      </c>
      <c r="H1297" s="4">
        <v>429</v>
      </c>
      <c r="I1297" s="4">
        <v>379</v>
      </c>
      <c r="J1297" s="4">
        <v>282</v>
      </c>
      <c r="K1297" s="4">
        <v>552</v>
      </c>
      <c r="L1297" s="4">
        <v>79</v>
      </c>
      <c r="M1297" s="4">
        <v>21</v>
      </c>
      <c r="N1297" s="4">
        <v>44</v>
      </c>
      <c r="O1297" s="4">
        <v>244</v>
      </c>
      <c r="P1297" s="4">
        <v>565</v>
      </c>
      <c r="Q1297" s="4">
        <v>294</v>
      </c>
      <c r="R1297" s="4">
        <v>530</v>
      </c>
      <c r="S1297" s="4">
        <v>419</v>
      </c>
      <c r="T1297" s="4">
        <v>375</v>
      </c>
      <c r="U1297" s="4">
        <v>153</v>
      </c>
      <c r="V1297" s="4">
        <v>156</v>
      </c>
      <c r="W1297" s="4">
        <v>348</v>
      </c>
      <c r="X1297" s="4">
        <v>211</v>
      </c>
      <c r="Y1297" s="4">
        <v>190</v>
      </c>
      <c r="Z1297" s="4">
        <v>164</v>
      </c>
      <c r="AA1297" s="4">
        <v>110</v>
      </c>
      <c r="AB1297" s="4">
        <v>202</v>
      </c>
      <c r="AC1297" s="4">
        <v>665</v>
      </c>
      <c r="AD1297" s="4">
        <v>35</v>
      </c>
      <c r="AE1297" s="4">
        <v>78</v>
      </c>
      <c r="AF1297" s="4">
        <v>14</v>
      </c>
      <c r="AG1297" s="4">
        <v>351</v>
      </c>
      <c r="AH1297" s="4">
        <v>378</v>
      </c>
      <c r="AI1297" s="4">
        <v>109</v>
      </c>
      <c r="AJ1297" s="4">
        <v>242</v>
      </c>
      <c r="AK1297" s="4">
        <v>587</v>
      </c>
      <c r="AL1297" s="4">
        <v>307</v>
      </c>
      <c r="AM1297" s="4">
        <v>75</v>
      </c>
      <c r="AN1297" s="4">
        <v>8</v>
      </c>
      <c r="AO1297" s="4">
        <v>373</v>
      </c>
      <c r="AP1297" s="4">
        <v>18</v>
      </c>
      <c r="AQ1297" s="4">
        <v>310</v>
      </c>
      <c r="AR1297" s="4">
        <v>471</v>
      </c>
      <c r="AS1297" s="4">
        <v>75</v>
      </c>
      <c r="AT1297" s="4">
        <v>735</v>
      </c>
      <c r="AU1297" s="4">
        <v>377</v>
      </c>
      <c r="AV1297" s="4">
        <v>431</v>
      </c>
      <c r="AW1297" s="4">
        <v>350</v>
      </c>
      <c r="AX1297" s="4">
        <v>145</v>
      </c>
      <c r="AY1297" s="4">
        <v>242</v>
      </c>
    </row>
    <row r="1298" spans="1:51">
      <c r="A1298" s="3"/>
      <c r="C1298" s="11">
        <v>0.23</v>
      </c>
      <c r="D1298" s="11">
        <v>0.24</v>
      </c>
      <c r="E1298" s="11">
        <v>0.24</v>
      </c>
      <c r="F1298" s="11">
        <v>0.19</v>
      </c>
      <c r="G1298" s="11">
        <v>0.24</v>
      </c>
      <c r="H1298" s="11">
        <v>0.28000000000000003</v>
      </c>
      <c r="I1298" s="11">
        <v>0.22</v>
      </c>
      <c r="J1298" s="11">
        <v>0.21</v>
      </c>
      <c r="K1298" s="11">
        <v>0.28999999999999998</v>
      </c>
      <c r="L1298" s="11">
        <v>0.24</v>
      </c>
      <c r="M1298" s="11">
        <v>0.24</v>
      </c>
      <c r="N1298" s="11">
        <v>0.25</v>
      </c>
      <c r="O1298" s="11">
        <v>0.31</v>
      </c>
      <c r="P1298" s="11">
        <v>0.22</v>
      </c>
      <c r="Q1298" s="11">
        <v>0.24</v>
      </c>
      <c r="R1298" s="11">
        <v>0.24</v>
      </c>
      <c r="S1298" s="11">
        <v>0.26</v>
      </c>
      <c r="T1298" s="11">
        <v>0.23</v>
      </c>
      <c r="U1298" s="11">
        <v>0.22</v>
      </c>
      <c r="V1298" s="11">
        <v>0.33</v>
      </c>
      <c r="W1298" s="11">
        <v>0.3</v>
      </c>
      <c r="X1298" s="11">
        <v>0.15</v>
      </c>
      <c r="Y1298" s="11">
        <v>0.23</v>
      </c>
      <c r="Z1298" s="11">
        <v>0.23</v>
      </c>
      <c r="AA1298" s="11">
        <v>0.27</v>
      </c>
      <c r="AB1298" s="11">
        <v>0.25</v>
      </c>
      <c r="AC1298" s="11">
        <v>0.24</v>
      </c>
      <c r="AD1298" s="11">
        <v>0.19</v>
      </c>
      <c r="AE1298" s="11">
        <v>0.22</v>
      </c>
      <c r="AF1298" s="11">
        <v>0.12</v>
      </c>
      <c r="AG1298" s="11">
        <v>0.28000000000000003</v>
      </c>
      <c r="AH1298" s="11">
        <v>0.23</v>
      </c>
      <c r="AI1298" s="11">
        <v>0.14000000000000001</v>
      </c>
      <c r="AJ1298" s="11">
        <v>0.2</v>
      </c>
      <c r="AK1298" s="11">
        <v>0.25</v>
      </c>
      <c r="AL1298" s="11">
        <v>0.31</v>
      </c>
      <c r="AM1298" s="11">
        <v>0.32</v>
      </c>
      <c r="AN1298" s="11">
        <v>0.31</v>
      </c>
      <c r="AO1298" s="11">
        <v>0.17</v>
      </c>
      <c r="AP1298" s="11">
        <v>0.33</v>
      </c>
      <c r="AQ1298" s="11">
        <v>0.16</v>
      </c>
      <c r="AR1298" s="11">
        <v>0.3</v>
      </c>
      <c r="AS1298" s="11">
        <v>0.33</v>
      </c>
      <c r="AT1298" s="11">
        <v>0.22</v>
      </c>
      <c r="AU1298" s="11">
        <v>0.33</v>
      </c>
      <c r="AV1298" s="11">
        <v>0.2</v>
      </c>
      <c r="AW1298" s="11">
        <v>0.2</v>
      </c>
      <c r="AX1298" s="11">
        <v>0.26</v>
      </c>
      <c r="AY1298" s="11">
        <v>0.26</v>
      </c>
    </row>
    <row r="1299" spans="1:51">
      <c r="A1299" s="3"/>
    </row>
    <row r="1300" spans="1:51">
      <c r="A1300" s="3"/>
    </row>
    <row r="1301" spans="1:51">
      <c r="A1301" s="2" t="s">
        <v>353</v>
      </c>
    </row>
    <row r="1302" spans="1:51">
      <c r="A1302" s="3"/>
    </row>
    <row r="1303" spans="1:51" s="10" customFormat="1" ht="29.25" customHeight="1">
      <c r="A1303" s="9"/>
      <c r="C1303" s="7" t="s">
        <v>39</v>
      </c>
      <c r="D1303" s="14" t="s">
        <v>15</v>
      </c>
      <c r="E1303" s="15"/>
      <c r="F1303" s="15"/>
      <c r="G1303" s="15"/>
      <c r="H1303" s="14" t="s">
        <v>16</v>
      </c>
      <c r="I1303" s="15"/>
      <c r="J1303" s="14" t="s">
        <v>17</v>
      </c>
      <c r="K1303" s="15"/>
      <c r="L1303" s="15"/>
      <c r="M1303" s="15"/>
      <c r="N1303" s="15"/>
      <c r="O1303" s="14" t="s">
        <v>40</v>
      </c>
      <c r="P1303" s="15"/>
      <c r="Q1303" s="14" t="s">
        <v>19</v>
      </c>
      <c r="R1303" s="15"/>
      <c r="S1303" s="14" t="s">
        <v>41</v>
      </c>
      <c r="T1303" s="15"/>
      <c r="U1303" s="14" t="s">
        <v>42</v>
      </c>
      <c r="V1303" s="15"/>
      <c r="W1303" s="15"/>
      <c r="X1303" s="15"/>
      <c r="Y1303" s="14" t="s">
        <v>22</v>
      </c>
      <c r="Z1303" s="15"/>
      <c r="AA1303" s="15"/>
      <c r="AB1303" s="15"/>
      <c r="AC1303" s="15"/>
      <c r="AD1303" s="15"/>
      <c r="AE1303" s="15"/>
      <c r="AF1303" s="15"/>
      <c r="AG1303" s="14" t="s">
        <v>23</v>
      </c>
      <c r="AH1303" s="15"/>
      <c r="AI1303" s="15"/>
      <c r="AJ1303" s="14" t="s">
        <v>24</v>
      </c>
      <c r="AK1303" s="15"/>
      <c r="AL1303" s="14" t="s">
        <v>25</v>
      </c>
      <c r="AM1303" s="15"/>
      <c r="AN1303" s="15"/>
      <c r="AO1303" s="15"/>
      <c r="AP1303" s="15"/>
      <c r="AQ1303" s="15"/>
      <c r="AR1303" s="15"/>
      <c r="AS1303" s="14" t="s">
        <v>26</v>
      </c>
      <c r="AT1303" s="15"/>
      <c r="AU1303" s="14" t="s">
        <v>43</v>
      </c>
      <c r="AV1303" s="15"/>
      <c r="AW1303" s="14" t="s">
        <v>44</v>
      </c>
      <c r="AX1303" s="15"/>
      <c r="AY1303" s="15"/>
    </row>
    <row r="1304" spans="1:51" s="7" customFormat="1" ht="32.25" customHeight="1">
      <c r="A1304" s="6"/>
      <c r="D1304" s="8" t="s">
        <v>45</v>
      </c>
      <c r="E1304" s="8" t="s">
        <v>46</v>
      </c>
      <c r="F1304" s="8" t="s">
        <v>47</v>
      </c>
      <c r="G1304" s="8" t="s">
        <v>48</v>
      </c>
      <c r="H1304" s="8" t="s">
        <v>49</v>
      </c>
      <c r="I1304" s="8" t="s">
        <v>50</v>
      </c>
      <c r="J1304" s="8" t="s">
        <v>51</v>
      </c>
      <c r="K1304" s="8" t="s">
        <v>52</v>
      </c>
      <c r="L1304" s="8" t="s">
        <v>53</v>
      </c>
      <c r="M1304" s="8" t="s">
        <v>54</v>
      </c>
      <c r="N1304" s="8" t="s">
        <v>55</v>
      </c>
      <c r="O1304" s="8" t="s">
        <v>56</v>
      </c>
      <c r="P1304" s="8" t="s">
        <v>57</v>
      </c>
      <c r="Q1304" s="8" t="s">
        <v>56</v>
      </c>
      <c r="R1304" s="8" t="s">
        <v>57</v>
      </c>
      <c r="S1304" s="8" t="s">
        <v>56</v>
      </c>
      <c r="T1304" s="8" t="s">
        <v>57</v>
      </c>
      <c r="U1304" s="8" t="s">
        <v>58</v>
      </c>
      <c r="V1304" s="8" t="s">
        <v>59</v>
      </c>
      <c r="W1304" s="8" t="s">
        <v>60</v>
      </c>
      <c r="X1304" s="8" t="s">
        <v>61</v>
      </c>
      <c r="Y1304" s="8" t="s">
        <v>62</v>
      </c>
      <c r="Z1304" s="8" t="s">
        <v>63</v>
      </c>
      <c r="AA1304" s="8" t="s">
        <v>64</v>
      </c>
      <c r="AB1304" s="8" t="s">
        <v>65</v>
      </c>
      <c r="AC1304" s="8" t="s">
        <v>66</v>
      </c>
      <c r="AD1304" s="8" t="s">
        <v>67</v>
      </c>
      <c r="AE1304" s="8" t="s">
        <v>68</v>
      </c>
      <c r="AF1304" s="8" t="s">
        <v>69</v>
      </c>
      <c r="AG1304" s="8" t="s">
        <v>70</v>
      </c>
      <c r="AH1304" s="8" t="s">
        <v>71</v>
      </c>
      <c r="AI1304" s="8" t="s">
        <v>72</v>
      </c>
      <c r="AJ1304" s="8" t="s">
        <v>73</v>
      </c>
      <c r="AK1304" s="8" t="s">
        <v>74</v>
      </c>
      <c r="AL1304" s="8" t="s">
        <v>75</v>
      </c>
      <c r="AM1304" s="8" t="s">
        <v>76</v>
      </c>
      <c r="AN1304" s="8" t="s">
        <v>77</v>
      </c>
      <c r="AO1304" s="8" t="s">
        <v>78</v>
      </c>
      <c r="AP1304" s="8" t="s">
        <v>79</v>
      </c>
      <c r="AQ1304" s="8" t="s">
        <v>80</v>
      </c>
      <c r="AR1304" s="8" t="s">
        <v>81</v>
      </c>
      <c r="AS1304" s="8" t="s">
        <v>82</v>
      </c>
      <c r="AT1304" s="8" t="s">
        <v>57</v>
      </c>
      <c r="AU1304" s="8" t="s">
        <v>56</v>
      </c>
      <c r="AV1304" s="8" t="s">
        <v>57</v>
      </c>
      <c r="AW1304" s="8" t="s">
        <v>83</v>
      </c>
      <c r="AX1304" s="8" t="s">
        <v>84</v>
      </c>
      <c r="AY1304" s="8" t="s">
        <v>85</v>
      </c>
    </row>
    <row r="1305" spans="1:51">
      <c r="A1305" s="3" t="s">
        <v>86</v>
      </c>
      <c r="C1305" s="4">
        <v>3774</v>
      </c>
      <c r="D1305" s="4">
        <v>2236</v>
      </c>
      <c r="E1305" s="4">
        <v>802</v>
      </c>
      <c r="F1305" s="4">
        <v>587</v>
      </c>
      <c r="G1305" s="4">
        <v>148</v>
      </c>
      <c r="H1305" s="4">
        <v>1558</v>
      </c>
      <c r="I1305" s="4">
        <v>1757</v>
      </c>
      <c r="J1305" s="4">
        <v>1318</v>
      </c>
      <c r="K1305" s="4">
        <v>1919</v>
      </c>
      <c r="L1305" s="4">
        <v>321</v>
      </c>
      <c r="M1305" s="4">
        <v>85</v>
      </c>
      <c r="N1305" s="4">
        <v>179</v>
      </c>
      <c r="O1305" s="4">
        <v>774</v>
      </c>
      <c r="P1305" s="4">
        <v>2541</v>
      </c>
      <c r="Q1305" s="4">
        <v>1200</v>
      </c>
      <c r="R1305" s="4">
        <v>2224</v>
      </c>
      <c r="S1305" s="4">
        <v>1635</v>
      </c>
      <c r="T1305" s="4">
        <v>1629</v>
      </c>
      <c r="U1305" s="4">
        <v>691</v>
      </c>
      <c r="V1305" s="4">
        <v>478</v>
      </c>
      <c r="W1305" s="4">
        <v>1179</v>
      </c>
      <c r="X1305" s="4">
        <v>1415</v>
      </c>
      <c r="Y1305" s="4">
        <v>824</v>
      </c>
      <c r="Z1305" s="4">
        <v>713</v>
      </c>
      <c r="AA1305" s="4">
        <v>408</v>
      </c>
      <c r="AB1305" s="4">
        <v>805</v>
      </c>
      <c r="AC1305" s="4">
        <v>2750</v>
      </c>
      <c r="AD1305" s="4">
        <v>186</v>
      </c>
      <c r="AE1305" s="4">
        <v>363</v>
      </c>
      <c r="AF1305" s="4">
        <v>112</v>
      </c>
      <c r="AG1305" s="4">
        <v>1242</v>
      </c>
      <c r="AH1305" s="4">
        <v>1612</v>
      </c>
      <c r="AI1305" s="4">
        <v>792</v>
      </c>
      <c r="AJ1305" s="4">
        <v>1228</v>
      </c>
      <c r="AK1305" s="4">
        <v>2380</v>
      </c>
      <c r="AL1305" s="4">
        <v>995</v>
      </c>
      <c r="AM1305" s="4">
        <v>236</v>
      </c>
      <c r="AN1305" s="4">
        <v>27</v>
      </c>
      <c r="AO1305" s="4">
        <v>2155</v>
      </c>
      <c r="AP1305" s="4">
        <v>55</v>
      </c>
      <c r="AQ1305" s="4">
        <v>1893</v>
      </c>
      <c r="AR1305" s="4">
        <v>1575</v>
      </c>
      <c r="AS1305" s="4">
        <v>228</v>
      </c>
      <c r="AT1305" s="4">
        <v>3320</v>
      </c>
      <c r="AU1305" s="4">
        <v>1158</v>
      </c>
      <c r="AV1305" s="4">
        <v>2157</v>
      </c>
      <c r="AW1305" s="4">
        <v>1712</v>
      </c>
      <c r="AX1305" s="4">
        <v>567</v>
      </c>
      <c r="AY1305" s="4">
        <v>926</v>
      </c>
    </row>
    <row r="1306" spans="1:51">
      <c r="A1306" s="3"/>
    </row>
    <row r="1307" spans="1:51">
      <c r="A1307" s="3" t="s">
        <v>354</v>
      </c>
      <c r="B1307" t="s">
        <v>191</v>
      </c>
      <c r="C1307" s="4">
        <v>3342</v>
      </c>
      <c r="D1307" s="4">
        <v>1974</v>
      </c>
      <c r="E1307" s="4">
        <v>706</v>
      </c>
      <c r="F1307" s="4">
        <v>526</v>
      </c>
      <c r="G1307" s="4">
        <v>136</v>
      </c>
      <c r="H1307" s="4">
        <v>1379</v>
      </c>
      <c r="I1307" s="4">
        <v>1550</v>
      </c>
      <c r="J1307" s="4">
        <v>1206</v>
      </c>
      <c r="K1307" s="4">
        <v>1644</v>
      </c>
      <c r="L1307" s="4">
        <v>279</v>
      </c>
      <c r="M1307" s="4">
        <v>73</v>
      </c>
      <c r="N1307" s="4">
        <v>150</v>
      </c>
      <c r="O1307" s="4">
        <v>657</v>
      </c>
      <c r="P1307" s="4">
        <v>2271</v>
      </c>
      <c r="Q1307" s="4">
        <v>1054</v>
      </c>
      <c r="R1307" s="4">
        <v>1958</v>
      </c>
      <c r="S1307" s="4">
        <v>1459</v>
      </c>
      <c r="T1307" s="4">
        <v>1426</v>
      </c>
      <c r="U1307" s="4">
        <v>636</v>
      </c>
      <c r="V1307" s="4">
        <v>400</v>
      </c>
      <c r="W1307" s="4">
        <v>1010</v>
      </c>
      <c r="X1307" s="4">
        <v>1286</v>
      </c>
      <c r="Y1307" s="4">
        <v>736</v>
      </c>
      <c r="Z1307" s="4">
        <v>636</v>
      </c>
      <c r="AA1307" s="4">
        <v>348</v>
      </c>
      <c r="AB1307" s="4">
        <v>716</v>
      </c>
      <c r="AC1307" s="4">
        <v>2436</v>
      </c>
      <c r="AD1307" s="4">
        <v>171</v>
      </c>
      <c r="AE1307" s="4">
        <v>317</v>
      </c>
      <c r="AF1307" s="4">
        <v>108</v>
      </c>
      <c r="AG1307" s="4">
        <v>1097</v>
      </c>
      <c r="AH1307" s="4">
        <v>1410</v>
      </c>
      <c r="AI1307" s="4">
        <v>726</v>
      </c>
      <c r="AJ1307" s="4">
        <v>1101</v>
      </c>
      <c r="AK1307" s="4">
        <v>2099</v>
      </c>
      <c r="AL1307" s="4">
        <v>845</v>
      </c>
      <c r="AM1307" s="4">
        <v>205</v>
      </c>
      <c r="AN1307" s="4">
        <v>25</v>
      </c>
      <c r="AO1307" s="4">
        <v>1968</v>
      </c>
      <c r="AP1307" s="4">
        <v>46</v>
      </c>
      <c r="AQ1307" s="4">
        <v>1742</v>
      </c>
      <c r="AR1307" s="4">
        <v>1347</v>
      </c>
      <c r="AS1307" s="4">
        <v>163</v>
      </c>
      <c r="AT1307" s="4">
        <v>2996</v>
      </c>
      <c r="AU1307" s="4">
        <v>930</v>
      </c>
      <c r="AV1307" s="4">
        <v>1998</v>
      </c>
      <c r="AW1307" s="4">
        <v>1524</v>
      </c>
      <c r="AX1307" s="4">
        <v>500</v>
      </c>
      <c r="AY1307" s="4">
        <v>817</v>
      </c>
    </row>
    <row r="1308" spans="1:51">
      <c r="A1308" s="3"/>
      <c r="C1308" s="11">
        <v>0.89</v>
      </c>
      <c r="D1308" s="11">
        <v>0.88</v>
      </c>
      <c r="E1308" s="11">
        <v>0.88</v>
      </c>
      <c r="F1308" s="11">
        <v>0.89</v>
      </c>
      <c r="G1308" s="11">
        <v>0.92</v>
      </c>
      <c r="H1308" s="11">
        <v>0.89</v>
      </c>
      <c r="I1308" s="11">
        <v>0.88</v>
      </c>
      <c r="J1308" s="11">
        <v>0.92</v>
      </c>
      <c r="K1308" s="11">
        <v>0.86</v>
      </c>
      <c r="L1308" s="11">
        <v>0.87</v>
      </c>
      <c r="M1308" s="11">
        <v>0.86</v>
      </c>
      <c r="N1308" s="11">
        <v>0.84</v>
      </c>
      <c r="O1308" s="11">
        <v>0.85</v>
      </c>
      <c r="P1308" s="11">
        <v>0.89</v>
      </c>
      <c r="Q1308" s="11">
        <v>0.88</v>
      </c>
      <c r="R1308" s="11">
        <v>0.88</v>
      </c>
      <c r="S1308" s="11">
        <v>0.89</v>
      </c>
      <c r="T1308" s="11">
        <v>0.88</v>
      </c>
      <c r="U1308" s="11">
        <v>0.92</v>
      </c>
      <c r="V1308" s="11">
        <v>0.84</v>
      </c>
      <c r="W1308" s="11">
        <v>0.86</v>
      </c>
      <c r="X1308" s="11">
        <v>0.91</v>
      </c>
      <c r="Y1308" s="11">
        <v>0.89</v>
      </c>
      <c r="Z1308" s="11">
        <v>0.89</v>
      </c>
      <c r="AA1308" s="11">
        <v>0.85</v>
      </c>
      <c r="AB1308" s="11">
        <v>0.89</v>
      </c>
      <c r="AC1308" s="11">
        <v>0.89</v>
      </c>
      <c r="AD1308" s="11">
        <v>0.92</v>
      </c>
      <c r="AE1308" s="11">
        <v>0.87</v>
      </c>
      <c r="AF1308" s="11">
        <v>0.97</v>
      </c>
      <c r="AG1308" s="11">
        <v>0.88</v>
      </c>
      <c r="AH1308" s="11">
        <v>0.87</v>
      </c>
      <c r="AI1308" s="11">
        <v>0.92</v>
      </c>
      <c r="AJ1308" s="11">
        <v>0.9</v>
      </c>
      <c r="AK1308" s="11">
        <v>0.88</v>
      </c>
      <c r="AL1308" s="11">
        <v>0.85</v>
      </c>
      <c r="AM1308" s="11">
        <v>0.87</v>
      </c>
      <c r="AN1308" s="11">
        <v>0.93</v>
      </c>
      <c r="AO1308" s="11">
        <v>0.91</v>
      </c>
      <c r="AP1308" s="11">
        <v>0.83</v>
      </c>
      <c r="AQ1308" s="11">
        <v>0.92</v>
      </c>
      <c r="AR1308" s="11">
        <v>0.86</v>
      </c>
      <c r="AS1308" s="11">
        <v>0.71</v>
      </c>
      <c r="AT1308" s="11">
        <v>0.9</v>
      </c>
      <c r="AU1308" s="11">
        <v>0.8</v>
      </c>
      <c r="AV1308" s="11">
        <v>0.93</v>
      </c>
      <c r="AW1308" s="11">
        <v>0.89</v>
      </c>
      <c r="AX1308" s="11">
        <v>0.88</v>
      </c>
      <c r="AY1308" s="11">
        <v>0.88</v>
      </c>
    </row>
    <row r="1309" spans="1:51">
      <c r="A1309" s="3"/>
      <c r="B1309" t="s">
        <v>314</v>
      </c>
      <c r="C1309" s="4">
        <v>267</v>
      </c>
      <c r="D1309" s="4">
        <v>161</v>
      </c>
      <c r="E1309" s="4">
        <v>62</v>
      </c>
      <c r="F1309" s="4">
        <v>37</v>
      </c>
      <c r="G1309" s="4">
        <v>7</v>
      </c>
      <c r="H1309" s="4">
        <v>103</v>
      </c>
      <c r="I1309" s="4">
        <v>138</v>
      </c>
      <c r="J1309" s="4">
        <v>72</v>
      </c>
      <c r="K1309" s="4">
        <v>166</v>
      </c>
      <c r="L1309" s="4">
        <v>28</v>
      </c>
      <c r="M1309" s="4">
        <v>9</v>
      </c>
      <c r="N1309" s="4">
        <v>14</v>
      </c>
      <c r="O1309" s="4">
        <v>71</v>
      </c>
      <c r="P1309" s="4">
        <v>170</v>
      </c>
      <c r="Q1309" s="4">
        <v>82</v>
      </c>
      <c r="R1309" s="4">
        <v>174</v>
      </c>
      <c r="S1309" s="4">
        <v>100</v>
      </c>
      <c r="T1309" s="4">
        <v>134</v>
      </c>
      <c r="U1309" s="4">
        <v>37</v>
      </c>
      <c r="V1309" s="4">
        <v>46</v>
      </c>
      <c r="W1309" s="4">
        <v>95</v>
      </c>
      <c r="X1309" s="4">
        <v>89</v>
      </c>
      <c r="Y1309" s="4">
        <v>55</v>
      </c>
      <c r="Z1309" s="4">
        <v>42</v>
      </c>
      <c r="AA1309" s="4">
        <v>30</v>
      </c>
      <c r="AB1309" s="4">
        <v>55</v>
      </c>
      <c r="AC1309" s="4">
        <v>182</v>
      </c>
      <c r="AD1309" s="4">
        <v>5</v>
      </c>
      <c r="AE1309" s="4">
        <v>37</v>
      </c>
      <c r="AF1309" s="4">
        <v>3</v>
      </c>
      <c r="AG1309" s="4">
        <v>80</v>
      </c>
      <c r="AH1309" s="4">
        <v>130</v>
      </c>
      <c r="AI1309" s="4">
        <v>44</v>
      </c>
      <c r="AJ1309" s="4">
        <v>74</v>
      </c>
      <c r="AK1309" s="4">
        <v>174</v>
      </c>
      <c r="AL1309" s="4">
        <v>83</v>
      </c>
      <c r="AM1309" s="4">
        <v>24</v>
      </c>
      <c r="AN1309" s="4">
        <v>1</v>
      </c>
      <c r="AO1309" s="4">
        <v>126</v>
      </c>
      <c r="AP1309" s="4">
        <v>2</v>
      </c>
      <c r="AQ1309" s="4">
        <v>102</v>
      </c>
      <c r="AR1309" s="4">
        <v>133</v>
      </c>
      <c r="AS1309" s="4">
        <v>39</v>
      </c>
      <c r="AT1309" s="4">
        <v>200</v>
      </c>
      <c r="AU1309" s="4">
        <v>129</v>
      </c>
      <c r="AV1309" s="4">
        <v>112</v>
      </c>
      <c r="AW1309" s="4">
        <v>114</v>
      </c>
      <c r="AX1309" s="4">
        <v>46</v>
      </c>
      <c r="AY1309" s="4">
        <v>65</v>
      </c>
    </row>
    <row r="1310" spans="1:51">
      <c r="A1310" s="3"/>
      <c r="C1310" s="11">
        <v>7.0000000000000007E-2</v>
      </c>
      <c r="D1310" s="11">
        <v>7.0000000000000007E-2</v>
      </c>
      <c r="E1310" s="11">
        <v>0.08</v>
      </c>
      <c r="F1310" s="11">
        <v>0.06</v>
      </c>
      <c r="G1310" s="11">
        <v>0.05</v>
      </c>
      <c r="H1310" s="11">
        <v>7.0000000000000007E-2</v>
      </c>
      <c r="I1310" s="11">
        <v>0.08</v>
      </c>
      <c r="J1310" s="11">
        <v>0.05</v>
      </c>
      <c r="K1310" s="11">
        <v>0.09</v>
      </c>
      <c r="L1310" s="11">
        <v>0.09</v>
      </c>
      <c r="M1310" s="11">
        <v>0.1</v>
      </c>
      <c r="N1310" s="11">
        <v>0.08</v>
      </c>
      <c r="O1310" s="11">
        <v>0.09</v>
      </c>
      <c r="P1310" s="11">
        <v>7.0000000000000007E-2</v>
      </c>
      <c r="Q1310" s="11">
        <v>7.0000000000000007E-2</v>
      </c>
      <c r="R1310" s="11">
        <v>0.08</v>
      </c>
      <c r="S1310" s="11">
        <v>0.06</v>
      </c>
      <c r="T1310" s="11">
        <v>0.08</v>
      </c>
      <c r="U1310" s="11">
        <v>0.05</v>
      </c>
      <c r="V1310" s="11">
        <v>0.1</v>
      </c>
      <c r="W1310" s="11">
        <v>0.08</v>
      </c>
      <c r="X1310" s="11">
        <v>0.06</v>
      </c>
      <c r="Y1310" s="11">
        <v>7.0000000000000007E-2</v>
      </c>
      <c r="Z1310" s="11">
        <v>0.06</v>
      </c>
      <c r="AA1310" s="11">
        <v>7.0000000000000007E-2</v>
      </c>
      <c r="AB1310" s="11">
        <v>7.0000000000000007E-2</v>
      </c>
      <c r="AC1310" s="11">
        <v>7.0000000000000007E-2</v>
      </c>
      <c r="AD1310" s="11">
        <v>0.03</v>
      </c>
      <c r="AE1310" s="11">
        <v>0.1</v>
      </c>
      <c r="AF1310" s="11">
        <v>0.03</v>
      </c>
      <c r="AG1310" s="11">
        <v>0.06</v>
      </c>
      <c r="AH1310" s="11">
        <v>0.08</v>
      </c>
      <c r="AI1310" s="11">
        <v>0.06</v>
      </c>
      <c r="AJ1310" s="11">
        <v>0.06</v>
      </c>
      <c r="AK1310" s="11">
        <v>7.0000000000000007E-2</v>
      </c>
      <c r="AL1310" s="11">
        <v>0.08</v>
      </c>
      <c r="AM1310" s="11">
        <v>0.1</v>
      </c>
      <c r="AN1310" s="11">
        <v>0.03</v>
      </c>
      <c r="AO1310" s="11">
        <v>0.06</v>
      </c>
      <c r="AP1310" s="11">
        <v>0.04</v>
      </c>
      <c r="AQ1310" s="11">
        <v>0.05</v>
      </c>
      <c r="AR1310" s="11">
        <v>0.08</v>
      </c>
      <c r="AS1310" s="11">
        <v>0.17</v>
      </c>
      <c r="AT1310" s="11">
        <v>0.06</v>
      </c>
      <c r="AU1310" s="11">
        <v>0.11</v>
      </c>
      <c r="AV1310" s="11">
        <v>0.05</v>
      </c>
      <c r="AW1310" s="11">
        <v>7.0000000000000007E-2</v>
      </c>
      <c r="AX1310" s="11">
        <v>0.08</v>
      </c>
      <c r="AY1310" s="11">
        <v>7.0000000000000007E-2</v>
      </c>
    </row>
    <row r="1311" spans="1:51">
      <c r="A1311" s="3"/>
      <c r="B1311" t="s">
        <v>315</v>
      </c>
      <c r="C1311" s="4">
        <v>86</v>
      </c>
      <c r="D1311" s="4">
        <v>58</v>
      </c>
      <c r="E1311" s="4">
        <v>19</v>
      </c>
      <c r="F1311" s="4">
        <v>8</v>
      </c>
      <c r="G1311" s="4">
        <v>1</v>
      </c>
      <c r="H1311" s="4">
        <v>41</v>
      </c>
      <c r="I1311" s="4">
        <v>39</v>
      </c>
      <c r="J1311" s="4">
        <v>16</v>
      </c>
      <c r="K1311" s="4">
        <v>62</v>
      </c>
      <c r="L1311" s="4">
        <v>9</v>
      </c>
      <c r="M1311" s="4">
        <v>1</v>
      </c>
      <c r="N1311" s="4">
        <v>7</v>
      </c>
      <c r="O1311" s="4">
        <v>25</v>
      </c>
      <c r="P1311" s="4">
        <v>55</v>
      </c>
      <c r="Q1311" s="4">
        <v>37</v>
      </c>
      <c r="R1311" s="4">
        <v>47</v>
      </c>
      <c r="S1311" s="4">
        <v>41</v>
      </c>
      <c r="T1311" s="4">
        <v>37</v>
      </c>
      <c r="U1311" s="4">
        <v>2</v>
      </c>
      <c r="V1311" s="4">
        <v>19</v>
      </c>
      <c r="W1311" s="4">
        <v>45</v>
      </c>
      <c r="X1311" s="4">
        <v>19</v>
      </c>
      <c r="Y1311" s="4">
        <v>19</v>
      </c>
      <c r="Z1311" s="4">
        <v>19</v>
      </c>
      <c r="AA1311" s="4">
        <v>17</v>
      </c>
      <c r="AB1311" s="4">
        <v>18</v>
      </c>
      <c r="AC1311" s="4">
        <v>73</v>
      </c>
      <c r="AD1311" s="4">
        <v>1</v>
      </c>
      <c r="AE1311" s="4">
        <v>6</v>
      </c>
      <c r="AF1311" s="4" t="s">
        <v>14</v>
      </c>
      <c r="AG1311" s="4">
        <v>27</v>
      </c>
      <c r="AH1311" s="4">
        <v>44</v>
      </c>
      <c r="AI1311" s="4">
        <v>11</v>
      </c>
      <c r="AJ1311" s="4">
        <v>27</v>
      </c>
      <c r="AK1311" s="4">
        <v>56</v>
      </c>
      <c r="AL1311" s="4">
        <v>40</v>
      </c>
      <c r="AM1311" s="4" t="s">
        <v>14</v>
      </c>
      <c r="AN1311" s="4">
        <v>1</v>
      </c>
      <c r="AO1311" s="4">
        <v>31</v>
      </c>
      <c r="AP1311" s="4">
        <v>3</v>
      </c>
      <c r="AQ1311" s="4">
        <v>24</v>
      </c>
      <c r="AR1311" s="4">
        <v>51</v>
      </c>
      <c r="AS1311" s="4">
        <v>12</v>
      </c>
      <c r="AT1311" s="4">
        <v>69</v>
      </c>
      <c r="AU1311" s="4">
        <v>57</v>
      </c>
      <c r="AV1311" s="4">
        <v>24</v>
      </c>
      <c r="AW1311" s="4">
        <v>32</v>
      </c>
      <c r="AX1311" s="4">
        <v>14</v>
      </c>
      <c r="AY1311" s="4">
        <v>29</v>
      </c>
    </row>
    <row r="1312" spans="1:51">
      <c r="A1312" s="3"/>
      <c r="C1312" s="11">
        <v>0.02</v>
      </c>
      <c r="D1312" s="11">
        <v>0.03</v>
      </c>
      <c r="E1312" s="11">
        <v>0.02</v>
      </c>
      <c r="F1312" s="11">
        <v>0.01</v>
      </c>
      <c r="G1312" s="11">
        <v>0.01</v>
      </c>
      <c r="H1312" s="11">
        <v>0.03</v>
      </c>
      <c r="I1312" s="11">
        <v>0.02</v>
      </c>
      <c r="J1312" s="11">
        <v>0.01</v>
      </c>
      <c r="K1312" s="11">
        <v>0.03</v>
      </c>
      <c r="L1312" s="11">
        <v>0.03</v>
      </c>
      <c r="M1312" s="11">
        <v>0.01</v>
      </c>
      <c r="N1312" s="11">
        <v>0.04</v>
      </c>
      <c r="O1312" s="11">
        <v>0.03</v>
      </c>
      <c r="P1312" s="11">
        <v>0.02</v>
      </c>
      <c r="Q1312" s="11">
        <v>0.03</v>
      </c>
      <c r="R1312" s="11">
        <v>0.02</v>
      </c>
      <c r="S1312" s="11">
        <v>0.03</v>
      </c>
      <c r="T1312" s="11">
        <v>0.02</v>
      </c>
      <c r="U1312" s="11">
        <v>0</v>
      </c>
      <c r="V1312" s="11">
        <v>0.04</v>
      </c>
      <c r="W1312" s="11">
        <v>0.04</v>
      </c>
      <c r="X1312" s="11">
        <v>0.01</v>
      </c>
      <c r="Y1312" s="11">
        <v>0.02</v>
      </c>
      <c r="Z1312" s="11">
        <v>0.03</v>
      </c>
      <c r="AA1312" s="11">
        <v>0.04</v>
      </c>
      <c r="AB1312" s="11">
        <v>0.02</v>
      </c>
      <c r="AC1312" s="11">
        <v>0.03</v>
      </c>
      <c r="AD1312" s="11">
        <v>0.01</v>
      </c>
      <c r="AE1312" s="11">
        <v>0.02</v>
      </c>
      <c r="AF1312" s="4" t="s">
        <v>14</v>
      </c>
      <c r="AG1312" s="11">
        <v>0.02</v>
      </c>
      <c r="AH1312" s="11">
        <v>0.03</v>
      </c>
      <c r="AI1312" s="11">
        <v>0.01</v>
      </c>
      <c r="AJ1312" s="11">
        <v>0.02</v>
      </c>
      <c r="AK1312" s="11">
        <v>0.02</v>
      </c>
      <c r="AL1312" s="11">
        <v>0.04</v>
      </c>
      <c r="AM1312" s="4" t="s">
        <v>14</v>
      </c>
      <c r="AN1312" s="11">
        <v>0.04</v>
      </c>
      <c r="AO1312" s="11">
        <v>0.01</v>
      </c>
      <c r="AP1312" s="11">
        <v>0.06</v>
      </c>
      <c r="AQ1312" s="11">
        <v>0.01</v>
      </c>
      <c r="AR1312" s="11">
        <v>0.03</v>
      </c>
      <c r="AS1312" s="11">
        <v>0.05</v>
      </c>
      <c r="AT1312" s="11">
        <v>0.02</v>
      </c>
      <c r="AU1312" s="11">
        <v>0.05</v>
      </c>
      <c r="AV1312" s="11">
        <v>0.01</v>
      </c>
      <c r="AW1312" s="11">
        <v>0.02</v>
      </c>
      <c r="AX1312" s="11">
        <v>0.02</v>
      </c>
      <c r="AY1312" s="11">
        <v>0.03</v>
      </c>
    </row>
    <row r="1313" spans="1:51">
      <c r="A1313" s="3"/>
      <c r="B1313" t="s">
        <v>316</v>
      </c>
      <c r="C1313" s="4">
        <v>26</v>
      </c>
      <c r="D1313" s="4">
        <v>18</v>
      </c>
      <c r="E1313" s="4">
        <v>4</v>
      </c>
      <c r="F1313" s="4">
        <v>4</v>
      </c>
      <c r="G1313" s="4" t="s">
        <v>14</v>
      </c>
      <c r="H1313" s="4">
        <v>8</v>
      </c>
      <c r="I1313" s="4">
        <v>11</v>
      </c>
      <c r="J1313" s="4">
        <v>9</v>
      </c>
      <c r="K1313" s="4">
        <v>15</v>
      </c>
      <c r="L1313" s="4">
        <v>1</v>
      </c>
      <c r="M1313" s="4">
        <v>2</v>
      </c>
      <c r="N1313" s="4">
        <v>4</v>
      </c>
      <c r="O1313" s="4">
        <v>8</v>
      </c>
      <c r="P1313" s="4">
        <v>12</v>
      </c>
      <c r="Q1313" s="4">
        <v>10</v>
      </c>
      <c r="R1313" s="4">
        <v>14</v>
      </c>
      <c r="S1313" s="4">
        <v>12</v>
      </c>
      <c r="T1313" s="4">
        <v>7</v>
      </c>
      <c r="U1313" s="4">
        <v>5</v>
      </c>
      <c r="V1313" s="4">
        <v>3</v>
      </c>
      <c r="W1313" s="4">
        <v>10</v>
      </c>
      <c r="X1313" s="4">
        <v>8</v>
      </c>
      <c r="Y1313" s="4">
        <v>3</v>
      </c>
      <c r="Z1313" s="4">
        <v>8</v>
      </c>
      <c r="AA1313" s="4">
        <v>3</v>
      </c>
      <c r="AB1313" s="4">
        <v>7</v>
      </c>
      <c r="AC1313" s="4">
        <v>21</v>
      </c>
      <c r="AD1313" s="4">
        <v>4</v>
      </c>
      <c r="AE1313" s="4" t="s">
        <v>14</v>
      </c>
      <c r="AF1313" s="4" t="s">
        <v>14</v>
      </c>
      <c r="AG1313" s="4">
        <v>14</v>
      </c>
      <c r="AH1313" s="4">
        <v>7</v>
      </c>
      <c r="AI1313" s="4">
        <v>5</v>
      </c>
      <c r="AJ1313" s="4">
        <v>7</v>
      </c>
      <c r="AK1313" s="4">
        <v>20</v>
      </c>
      <c r="AL1313" s="4">
        <v>8</v>
      </c>
      <c r="AM1313" s="4">
        <v>2</v>
      </c>
      <c r="AN1313" s="4" t="s">
        <v>14</v>
      </c>
      <c r="AO1313" s="4">
        <v>10</v>
      </c>
      <c r="AP1313" s="4">
        <v>2</v>
      </c>
      <c r="AQ1313" s="4">
        <v>8</v>
      </c>
      <c r="AR1313" s="4">
        <v>14</v>
      </c>
      <c r="AS1313" s="4">
        <v>3</v>
      </c>
      <c r="AT1313" s="4">
        <v>21</v>
      </c>
      <c r="AU1313" s="4">
        <v>16</v>
      </c>
      <c r="AV1313" s="4">
        <v>4</v>
      </c>
      <c r="AW1313" s="4">
        <v>16</v>
      </c>
      <c r="AX1313" s="4">
        <v>1</v>
      </c>
      <c r="AY1313" s="4">
        <v>6</v>
      </c>
    </row>
    <row r="1314" spans="1:51">
      <c r="A1314" s="3"/>
      <c r="C1314" s="11">
        <v>0.01</v>
      </c>
      <c r="D1314" s="11">
        <v>0.01</v>
      </c>
      <c r="E1314" s="11">
        <v>0</v>
      </c>
      <c r="F1314" s="11">
        <v>0.01</v>
      </c>
      <c r="G1314" s="4" t="s">
        <v>14</v>
      </c>
      <c r="H1314" s="11">
        <v>0.01</v>
      </c>
      <c r="I1314" s="11">
        <v>0.01</v>
      </c>
      <c r="J1314" s="11">
        <v>0.01</v>
      </c>
      <c r="K1314" s="11">
        <v>0.01</v>
      </c>
      <c r="L1314" s="11">
        <v>0</v>
      </c>
      <c r="M1314" s="11">
        <v>0.02</v>
      </c>
      <c r="N1314" s="11">
        <v>0.02</v>
      </c>
      <c r="O1314" s="11">
        <v>0.01</v>
      </c>
      <c r="P1314" s="11">
        <v>0</v>
      </c>
      <c r="Q1314" s="11">
        <v>0.01</v>
      </c>
      <c r="R1314" s="11">
        <v>0.01</v>
      </c>
      <c r="S1314" s="11">
        <v>0.01</v>
      </c>
      <c r="T1314" s="11">
        <v>0</v>
      </c>
      <c r="U1314" s="11">
        <v>0.01</v>
      </c>
      <c r="V1314" s="11">
        <v>0.01</v>
      </c>
      <c r="W1314" s="11">
        <v>0.01</v>
      </c>
      <c r="X1314" s="11">
        <v>0.01</v>
      </c>
      <c r="Y1314" s="11">
        <v>0</v>
      </c>
      <c r="Z1314" s="11">
        <v>0.01</v>
      </c>
      <c r="AA1314" s="11">
        <v>0.01</v>
      </c>
      <c r="AB1314" s="11">
        <v>0.01</v>
      </c>
      <c r="AC1314" s="11">
        <v>0.01</v>
      </c>
      <c r="AD1314" s="11">
        <v>0.02</v>
      </c>
      <c r="AE1314" s="4" t="s">
        <v>14</v>
      </c>
      <c r="AF1314" s="4" t="s">
        <v>14</v>
      </c>
      <c r="AG1314" s="11">
        <v>0.01</v>
      </c>
      <c r="AH1314" s="11">
        <v>0</v>
      </c>
      <c r="AI1314" s="11">
        <v>0.01</v>
      </c>
      <c r="AJ1314" s="11">
        <v>0.01</v>
      </c>
      <c r="AK1314" s="11">
        <v>0.01</v>
      </c>
      <c r="AL1314" s="11">
        <v>0.01</v>
      </c>
      <c r="AM1314" s="11">
        <v>0.01</v>
      </c>
      <c r="AN1314" s="4" t="s">
        <v>14</v>
      </c>
      <c r="AO1314" s="11">
        <v>0</v>
      </c>
      <c r="AP1314" s="11">
        <v>0.04</v>
      </c>
      <c r="AQ1314" s="11">
        <v>0</v>
      </c>
      <c r="AR1314" s="11">
        <v>0.01</v>
      </c>
      <c r="AS1314" s="11">
        <v>0.01</v>
      </c>
      <c r="AT1314" s="11">
        <v>0.01</v>
      </c>
      <c r="AU1314" s="11">
        <v>0.01</v>
      </c>
      <c r="AV1314" s="11">
        <v>0</v>
      </c>
      <c r="AW1314" s="11">
        <v>0.01</v>
      </c>
      <c r="AX1314" s="11">
        <v>0</v>
      </c>
      <c r="AY1314" s="11">
        <v>0.01</v>
      </c>
    </row>
    <row r="1315" spans="1:51">
      <c r="A1315" s="3"/>
      <c r="B1315" t="s">
        <v>317</v>
      </c>
      <c r="C1315" s="4">
        <v>52</v>
      </c>
      <c r="D1315" s="4">
        <v>24</v>
      </c>
      <c r="E1315" s="4">
        <v>12</v>
      </c>
      <c r="F1315" s="4">
        <v>12</v>
      </c>
      <c r="G1315" s="4">
        <v>4</v>
      </c>
      <c r="H1315" s="4">
        <v>27</v>
      </c>
      <c r="I1315" s="4">
        <v>19</v>
      </c>
      <c r="J1315" s="4">
        <v>15</v>
      </c>
      <c r="K1315" s="4">
        <v>32</v>
      </c>
      <c r="L1315" s="4">
        <v>4</v>
      </c>
      <c r="M1315" s="4" t="s">
        <v>14</v>
      </c>
      <c r="N1315" s="4">
        <v>3</v>
      </c>
      <c r="O1315" s="4">
        <v>13</v>
      </c>
      <c r="P1315" s="4">
        <v>33</v>
      </c>
      <c r="Q1315" s="4">
        <v>17</v>
      </c>
      <c r="R1315" s="4">
        <v>31</v>
      </c>
      <c r="S1315" s="4">
        <v>21</v>
      </c>
      <c r="T1315" s="4">
        <v>24</v>
      </c>
      <c r="U1315" s="4">
        <v>10</v>
      </c>
      <c r="V1315" s="4">
        <v>10</v>
      </c>
      <c r="W1315" s="4">
        <v>19</v>
      </c>
      <c r="X1315" s="4">
        <v>13</v>
      </c>
      <c r="Y1315" s="4">
        <v>9</v>
      </c>
      <c r="Z1315" s="4">
        <v>8</v>
      </c>
      <c r="AA1315" s="4">
        <v>11</v>
      </c>
      <c r="AB1315" s="4">
        <v>10</v>
      </c>
      <c r="AC1315" s="4">
        <v>38</v>
      </c>
      <c r="AD1315" s="4">
        <v>5</v>
      </c>
      <c r="AE1315" s="4">
        <v>3</v>
      </c>
      <c r="AF1315" s="4" t="s">
        <v>14</v>
      </c>
      <c r="AG1315" s="4">
        <v>24</v>
      </c>
      <c r="AH1315" s="4">
        <v>21</v>
      </c>
      <c r="AI1315" s="4">
        <v>5</v>
      </c>
      <c r="AJ1315" s="4">
        <v>19</v>
      </c>
      <c r="AK1315" s="4">
        <v>31</v>
      </c>
      <c r="AL1315" s="4">
        <v>19</v>
      </c>
      <c r="AM1315" s="4">
        <v>5</v>
      </c>
      <c r="AN1315" s="4" t="s">
        <v>14</v>
      </c>
      <c r="AO1315" s="4">
        <v>21</v>
      </c>
      <c r="AP1315" s="4">
        <v>2</v>
      </c>
      <c r="AQ1315" s="4">
        <v>18</v>
      </c>
      <c r="AR1315" s="4">
        <v>28</v>
      </c>
      <c r="AS1315" s="4">
        <v>12</v>
      </c>
      <c r="AT1315" s="4">
        <v>35</v>
      </c>
      <c r="AU1315" s="4">
        <v>27</v>
      </c>
      <c r="AV1315" s="4">
        <v>19</v>
      </c>
      <c r="AW1315" s="4">
        <v>26</v>
      </c>
      <c r="AX1315" s="4">
        <v>7</v>
      </c>
      <c r="AY1315" s="4">
        <v>8</v>
      </c>
    </row>
    <row r="1316" spans="1:51">
      <c r="A1316" s="3"/>
      <c r="C1316" s="11">
        <v>0.01</v>
      </c>
      <c r="D1316" s="11">
        <v>0.01</v>
      </c>
      <c r="E1316" s="11">
        <v>0.01</v>
      </c>
      <c r="F1316" s="11">
        <v>0.02</v>
      </c>
      <c r="G1316" s="11">
        <v>0.03</v>
      </c>
      <c r="H1316" s="11">
        <v>0.02</v>
      </c>
      <c r="I1316" s="11">
        <v>0.01</v>
      </c>
      <c r="J1316" s="11">
        <v>0.01</v>
      </c>
      <c r="K1316" s="11">
        <v>0.02</v>
      </c>
      <c r="L1316" s="11">
        <v>0.01</v>
      </c>
      <c r="M1316" s="4" t="s">
        <v>14</v>
      </c>
      <c r="N1316" s="11">
        <v>0.02</v>
      </c>
      <c r="O1316" s="11">
        <v>0.02</v>
      </c>
      <c r="P1316" s="11">
        <v>0.01</v>
      </c>
      <c r="Q1316" s="11">
        <v>0.01</v>
      </c>
      <c r="R1316" s="11">
        <v>0.01</v>
      </c>
      <c r="S1316" s="11">
        <v>0.01</v>
      </c>
      <c r="T1316" s="11">
        <v>0.01</v>
      </c>
      <c r="U1316" s="11">
        <v>0.01</v>
      </c>
      <c r="V1316" s="11">
        <v>0.02</v>
      </c>
      <c r="W1316" s="11">
        <v>0.02</v>
      </c>
      <c r="X1316" s="11">
        <v>0.01</v>
      </c>
      <c r="Y1316" s="11">
        <v>0.01</v>
      </c>
      <c r="Z1316" s="11">
        <v>0.01</v>
      </c>
      <c r="AA1316" s="11">
        <v>0.03</v>
      </c>
      <c r="AB1316" s="11">
        <v>0.01</v>
      </c>
      <c r="AC1316" s="11">
        <v>0.01</v>
      </c>
      <c r="AD1316" s="11">
        <v>0.02</v>
      </c>
      <c r="AE1316" s="11">
        <v>0.01</v>
      </c>
      <c r="AF1316" s="4" t="s">
        <v>14</v>
      </c>
      <c r="AG1316" s="11">
        <v>0.02</v>
      </c>
      <c r="AH1316" s="11">
        <v>0.01</v>
      </c>
      <c r="AI1316" s="11">
        <v>0.01</v>
      </c>
      <c r="AJ1316" s="11">
        <v>0.02</v>
      </c>
      <c r="AK1316" s="11">
        <v>0.01</v>
      </c>
      <c r="AL1316" s="11">
        <v>0.02</v>
      </c>
      <c r="AM1316" s="11">
        <v>0.02</v>
      </c>
      <c r="AN1316" s="4" t="s">
        <v>14</v>
      </c>
      <c r="AO1316" s="11">
        <v>0.01</v>
      </c>
      <c r="AP1316" s="11">
        <v>0.04</v>
      </c>
      <c r="AQ1316" s="11">
        <v>0.01</v>
      </c>
      <c r="AR1316" s="11">
        <v>0.02</v>
      </c>
      <c r="AS1316" s="11">
        <v>0.05</v>
      </c>
      <c r="AT1316" s="11">
        <v>0.01</v>
      </c>
      <c r="AU1316" s="11">
        <v>0.02</v>
      </c>
      <c r="AV1316" s="11">
        <v>0.01</v>
      </c>
      <c r="AW1316" s="11">
        <v>0.02</v>
      </c>
      <c r="AX1316" s="11">
        <v>0.01</v>
      </c>
      <c r="AY1316" s="11">
        <v>0.01</v>
      </c>
    </row>
    <row r="1317" spans="1:51">
      <c r="A1317" s="3"/>
      <c r="B1317" t="s">
        <v>318</v>
      </c>
      <c r="C1317" s="4">
        <v>431</v>
      </c>
      <c r="D1317" s="4">
        <v>262</v>
      </c>
      <c r="E1317" s="4">
        <v>96</v>
      </c>
      <c r="F1317" s="4">
        <v>62</v>
      </c>
      <c r="G1317" s="4">
        <v>12</v>
      </c>
      <c r="H1317" s="4">
        <v>179</v>
      </c>
      <c r="I1317" s="4">
        <v>208</v>
      </c>
      <c r="J1317" s="4">
        <v>112</v>
      </c>
      <c r="K1317" s="4">
        <v>275</v>
      </c>
      <c r="L1317" s="4">
        <v>42</v>
      </c>
      <c r="M1317" s="4">
        <v>12</v>
      </c>
      <c r="N1317" s="4">
        <v>29</v>
      </c>
      <c r="O1317" s="4">
        <v>117</v>
      </c>
      <c r="P1317" s="4">
        <v>270</v>
      </c>
      <c r="Q1317" s="4">
        <v>146</v>
      </c>
      <c r="R1317" s="4">
        <v>266</v>
      </c>
      <c r="S1317" s="4">
        <v>175</v>
      </c>
      <c r="T1317" s="4">
        <v>202</v>
      </c>
      <c r="U1317" s="4">
        <v>55</v>
      </c>
      <c r="V1317" s="4">
        <v>79</v>
      </c>
      <c r="W1317" s="4">
        <v>168</v>
      </c>
      <c r="X1317" s="4">
        <v>129</v>
      </c>
      <c r="Y1317" s="4">
        <v>87</v>
      </c>
      <c r="Z1317" s="4">
        <v>77</v>
      </c>
      <c r="AA1317" s="4">
        <v>60</v>
      </c>
      <c r="AB1317" s="4">
        <v>89</v>
      </c>
      <c r="AC1317" s="4">
        <v>314</v>
      </c>
      <c r="AD1317" s="4">
        <v>14</v>
      </c>
      <c r="AE1317" s="4">
        <v>46</v>
      </c>
      <c r="AF1317" s="4">
        <v>3</v>
      </c>
      <c r="AG1317" s="4">
        <v>146</v>
      </c>
      <c r="AH1317" s="4">
        <v>203</v>
      </c>
      <c r="AI1317" s="4">
        <v>66</v>
      </c>
      <c r="AJ1317" s="4">
        <v>127</v>
      </c>
      <c r="AK1317" s="4">
        <v>281</v>
      </c>
      <c r="AL1317" s="4">
        <v>150</v>
      </c>
      <c r="AM1317" s="4">
        <v>31</v>
      </c>
      <c r="AN1317" s="4">
        <v>2</v>
      </c>
      <c r="AO1317" s="4">
        <v>187</v>
      </c>
      <c r="AP1317" s="4">
        <v>9</v>
      </c>
      <c r="AQ1317" s="4">
        <v>152</v>
      </c>
      <c r="AR1317" s="4">
        <v>227</v>
      </c>
      <c r="AS1317" s="4">
        <v>65</v>
      </c>
      <c r="AT1317" s="4">
        <v>324</v>
      </c>
      <c r="AU1317" s="4">
        <v>228</v>
      </c>
      <c r="AV1317" s="4">
        <v>159</v>
      </c>
      <c r="AW1317" s="4">
        <v>188</v>
      </c>
      <c r="AX1317" s="4">
        <v>68</v>
      </c>
      <c r="AY1317" s="4">
        <v>108</v>
      </c>
    </row>
    <row r="1318" spans="1:51">
      <c r="A1318" s="3"/>
      <c r="C1318" s="11">
        <v>0.11</v>
      </c>
      <c r="D1318" s="11">
        <v>0.12</v>
      </c>
      <c r="E1318" s="11">
        <v>0.12</v>
      </c>
      <c r="F1318" s="11">
        <v>0.11</v>
      </c>
      <c r="G1318" s="11">
        <v>0.08</v>
      </c>
      <c r="H1318" s="11">
        <v>0.11</v>
      </c>
      <c r="I1318" s="11">
        <v>0.12</v>
      </c>
      <c r="J1318" s="11">
        <v>0.08</v>
      </c>
      <c r="K1318" s="11">
        <v>0.14000000000000001</v>
      </c>
      <c r="L1318" s="11">
        <v>0.13</v>
      </c>
      <c r="M1318" s="11">
        <v>0.14000000000000001</v>
      </c>
      <c r="N1318" s="11">
        <v>0.16</v>
      </c>
      <c r="O1318" s="11">
        <v>0.15</v>
      </c>
      <c r="P1318" s="11">
        <v>0.11</v>
      </c>
      <c r="Q1318" s="11">
        <v>0.12</v>
      </c>
      <c r="R1318" s="11">
        <v>0.12</v>
      </c>
      <c r="S1318" s="11">
        <v>0.11</v>
      </c>
      <c r="T1318" s="11">
        <v>0.12</v>
      </c>
      <c r="U1318" s="11">
        <v>0.08</v>
      </c>
      <c r="V1318" s="11">
        <v>0.16</v>
      </c>
      <c r="W1318" s="11">
        <v>0.14000000000000001</v>
      </c>
      <c r="X1318" s="11">
        <v>0.09</v>
      </c>
      <c r="Y1318" s="11">
        <v>0.11</v>
      </c>
      <c r="Z1318" s="11">
        <v>0.11</v>
      </c>
      <c r="AA1318" s="11">
        <v>0.15</v>
      </c>
      <c r="AB1318" s="11">
        <v>0.11</v>
      </c>
      <c r="AC1318" s="11">
        <v>0.11</v>
      </c>
      <c r="AD1318" s="11">
        <v>0.08</v>
      </c>
      <c r="AE1318" s="11">
        <v>0.13</v>
      </c>
      <c r="AF1318" s="11">
        <v>0.03</v>
      </c>
      <c r="AG1318" s="11">
        <v>0.12</v>
      </c>
      <c r="AH1318" s="11">
        <v>0.13</v>
      </c>
      <c r="AI1318" s="11">
        <v>0.08</v>
      </c>
      <c r="AJ1318" s="11">
        <v>0.1</v>
      </c>
      <c r="AK1318" s="11">
        <v>0.12</v>
      </c>
      <c r="AL1318" s="11">
        <v>0.15</v>
      </c>
      <c r="AM1318" s="11">
        <v>0.13</v>
      </c>
      <c r="AN1318" s="11">
        <v>7.0000000000000007E-2</v>
      </c>
      <c r="AO1318" s="11">
        <v>0.09</v>
      </c>
      <c r="AP1318" s="11">
        <v>0.17</v>
      </c>
      <c r="AQ1318" s="11">
        <v>0.08</v>
      </c>
      <c r="AR1318" s="11">
        <v>0.14000000000000001</v>
      </c>
      <c r="AS1318" s="11">
        <v>0.28999999999999998</v>
      </c>
      <c r="AT1318" s="11">
        <v>0.1</v>
      </c>
      <c r="AU1318" s="11">
        <v>0.2</v>
      </c>
      <c r="AV1318" s="11">
        <v>7.0000000000000007E-2</v>
      </c>
      <c r="AW1318" s="11">
        <v>0.11</v>
      </c>
      <c r="AX1318" s="11">
        <v>0.12</v>
      </c>
      <c r="AY1318" s="11">
        <v>0.12</v>
      </c>
    </row>
    <row r="1319" spans="1:51">
      <c r="A1319" s="3"/>
    </row>
    <row r="1320" spans="1:51">
      <c r="A1320" s="3"/>
    </row>
    <row r="1321" spans="1:51">
      <c r="A1321" s="2" t="s">
        <v>355</v>
      </c>
    </row>
    <row r="1322" spans="1:51">
      <c r="A1322" s="3"/>
    </row>
    <row r="1323" spans="1:51" s="10" customFormat="1" ht="29.25" customHeight="1">
      <c r="A1323" s="9"/>
      <c r="C1323" s="7" t="s">
        <v>39</v>
      </c>
      <c r="D1323" s="14" t="s">
        <v>15</v>
      </c>
      <c r="E1323" s="15"/>
      <c r="F1323" s="15"/>
      <c r="G1323" s="15"/>
      <c r="H1323" s="14" t="s">
        <v>16</v>
      </c>
      <c r="I1323" s="15"/>
      <c r="J1323" s="14" t="s">
        <v>17</v>
      </c>
      <c r="K1323" s="15"/>
      <c r="L1323" s="15"/>
      <c r="M1323" s="15"/>
      <c r="N1323" s="15"/>
      <c r="O1323" s="14" t="s">
        <v>40</v>
      </c>
      <c r="P1323" s="15"/>
      <c r="Q1323" s="14" t="s">
        <v>19</v>
      </c>
      <c r="R1323" s="15"/>
      <c r="S1323" s="14" t="s">
        <v>41</v>
      </c>
      <c r="T1323" s="15"/>
      <c r="U1323" s="14" t="s">
        <v>42</v>
      </c>
      <c r="V1323" s="15"/>
      <c r="W1323" s="15"/>
      <c r="X1323" s="15"/>
      <c r="Y1323" s="14" t="s">
        <v>22</v>
      </c>
      <c r="Z1323" s="15"/>
      <c r="AA1323" s="15"/>
      <c r="AB1323" s="15"/>
      <c r="AC1323" s="15"/>
      <c r="AD1323" s="15"/>
      <c r="AE1323" s="15"/>
      <c r="AF1323" s="15"/>
      <c r="AG1323" s="14" t="s">
        <v>23</v>
      </c>
      <c r="AH1323" s="15"/>
      <c r="AI1323" s="15"/>
      <c r="AJ1323" s="14" t="s">
        <v>24</v>
      </c>
      <c r="AK1323" s="15"/>
      <c r="AL1323" s="14" t="s">
        <v>25</v>
      </c>
      <c r="AM1323" s="15"/>
      <c r="AN1323" s="15"/>
      <c r="AO1323" s="15"/>
      <c r="AP1323" s="15"/>
      <c r="AQ1323" s="15"/>
      <c r="AR1323" s="15"/>
      <c r="AS1323" s="14" t="s">
        <v>26</v>
      </c>
      <c r="AT1323" s="15"/>
      <c r="AU1323" s="14" t="s">
        <v>43</v>
      </c>
      <c r="AV1323" s="15"/>
      <c r="AW1323" s="14" t="s">
        <v>44</v>
      </c>
      <c r="AX1323" s="15"/>
      <c r="AY1323" s="15"/>
    </row>
    <row r="1324" spans="1:51" s="7" customFormat="1" ht="32.25" customHeight="1">
      <c r="A1324" s="6"/>
      <c r="D1324" s="8" t="s">
        <v>45</v>
      </c>
      <c r="E1324" s="8" t="s">
        <v>46</v>
      </c>
      <c r="F1324" s="8" t="s">
        <v>47</v>
      </c>
      <c r="G1324" s="8" t="s">
        <v>48</v>
      </c>
      <c r="H1324" s="8" t="s">
        <v>49</v>
      </c>
      <c r="I1324" s="8" t="s">
        <v>50</v>
      </c>
      <c r="J1324" s="8" t="s">
        <v>51</v>
      </c>
      <c r="K1324" s="8" t="s">
        <v>52</v>
      </c>
      <c r="L1324" s="8" t="s">
        <v>53</v>
      </c>
      <c r="M1324" s="8" t="s">
        <v>54</v>
      </c>
      <c r="N1324" s="8" t="s">
        <v>55</v>
      </c>
      <c r="O1324" s="8" t="s">
        <v>56</v>
      </c>
      <c r="P1324" s="8" t="s">
        <v>57</v>
      </c>
      <c r="Q1324" s="8" t="s">
        <v>56</v>
      </c>
      <c r="R1324" s="8" t="s">
        <v>57</v>
      </c>
      <c r="S1324" s="8" t="s">
        <v>56</v>
      </c>
      <c r="T1324" s="8" t="s">
        <v>57</v>
      </c>
      <c r="U1324" s="8" t="s">
        <v>58</v>
      </c>
      <c r="V1324" s="8" t="s">
        <v>59</v>
      </c>
      <c r="W1324" s="8" t="s">
        <v>60</v>
      </c>
      <c r="X1324" s="8" t="s">
        <v>61</v>
      </c>
      <c r="Y1324" s="8" t="s">
        <v>62</v>
      </c>
      <c r="Z1324" s="8" t="s">
        <v>63</v>
      </c>
      <c r="AA1324" s="8" t="s">
        <v>64</v>
      </c>
      <c r="AB1324" s="8" t="s">
        <v>65</v>
      </c>
      <c r="AC1324" s="8" t="s">
        <v>66</v>
      </c>
      <c r="AD1324" s="8" t="s">
        <v>67</v>
      </c>
      <c r="AE1324" s="8" t="s">
        <v>68</v>
      </c>
      <c r="AF1324" s="8" t="s">
        <v>69</v>
      </c>
      <c r="AG1324" s="8" t="s">
        <v>70</v>
      </c>
      <c r="AH1324" s="8" t="s">
        <v>71</v>
      </c>
      <c r="AI1324" s="8" t="s">
        <v>72</v>
      </c>
      <c r="AJ1324" s="8" t="s">
        <v>73</v>
      </c>
      <c r="AK1324" s="8" t="s">
        <v>74</v>
      </c>
      <c r="AL1324" s="8" t="s">
        <v>75</v>
      </c>
      <c r="AM1324" s="8" t="s">
        <v>76</v>
      </c>
      <c r="AN1324" s="8" t="s">
        <v>77</v>
      </c>
      <c r="AO1324" s="8" t="s">
        <v>78</v>
      </c>
      <c r="AP1324" s="8" t="s">
        <v>79</v>
      </c>
      <c r="AQ1324" s="8" t="s">
        <v>80</v>
      </c>
      <c r="AR1324" s="8" t="s">
        <v>81</v>
      </c>
      <c r="AS1324" s="8" t="s">
        <v>82</v>
      </c>
      <c r="AT1324" s="8" t="s">
        <v>57</v>
      </c>
      <c r="AU1324" s="8" t="s">
        <v>56</v>
      </c>
      <c r="AV1324" s="8" t="s">
        <v>57</v>
      </c>
      <c r="AW1324" s="8" t="s">
        <v>83</v>
      </c>
      <c r="AX1324" s="8" t="s">
        <v>84</v>
      </c>
      <c r="AY1324" s="8" t="s">
        <v>85</v>
      </c>
    </row>
    <row r="1325" spans="1:51">
      <c r="A1325" s="3" t="s">
        <v>86</v>
      </c>
      <c r="C1325" s="4">
        <v>3774</v>
      </c>
      <c r="D1325" s="4">
        <v>2236</v>
      </c>
      <c r="E1325" s="4">
        <v>802</v>
      </c>
      <c r="F1325" s="4">
        <v>587</v>
      </c>
      <c r="G1325" s="4">
        <v>148</v>
      </c>
      <c r="H1325" s="4">
        <v>1558</v>
      </c>
      <c r="I1325" s="4">
        <v>1757</v>
      </c>
      <c r="J1325" s="4">
        <v>1318</v>
      </c>
      <c r="K1325" s="4">
        <v>1919</v>
      </c>
      <c r="L1325" s="4">
        <v>321</v>
      </c>
      <c r="M1325" s="4">
        <v>85</v>
      </c>
      <c r="N1325" s="4">
        <v>179</v>
      </c>
      <c r="O1325" s="4">
        <v>774</v>
      </c>
      <c r="P1325" s="4">
        <v>2541</v>
      </c>
      <c r="Q1325" s="4">
        <v>1200</v>
      </c>
      <c r="R1325" s="4">
        <v>2224</v>
      </c>
      <c r="S1325" s="4">
        <v>1635</v>
      </c>
      <c r="T1325" s="4">
        <v>1629</v>
      </c>
      <c r="U1325" s="4">
        <v>691</v>
      </c>
      <c r="V1325" s="4">
        <v>478</v>
      </c>
      <c r="W1325" s="4">
        <v>1179</v>
      </c>
      <c r="X1325" s="4">
        <v>1415</v>
      </c>
      <c r="Y1325" s="4">
        <v>824</v>
      </c>
      <c r="Z1325" s="4">
        <v>713</v>
      </c>
      <c r="AA1325" s="4">
        <v>408</v>
      </c>
      <c r="AB1325" s="4">
        <v>805</v>
      </c>
      <c r="AC1325" s="4">
        <v>2750</v>
      </c>
      <c r="AD1325" s="4">
        <v>186</v>
      </c>
      <c r="AE1325" s="4">
        <v>363</v>
      </c>
      <c r="AF1325" s="4">
        <v>112</v>
      </c>
      <c r="AG1325" s="4">
        <v>1242</v>
      </c>
      <c r="AH1325" s="4">
        <v>1612</v>
      </c>
      <c r="AI1325" s="4">
        <v>792</v>
      </c>
      <c r="AJ1325" s="4">
        <v>1228</v>
      </c>
      <c r="AK1325" s="4">
        <v>2380</v>
      </c>
      <c r="AL1325" s="4">
        <v>995</v>
      </c>
      <c r="AM1325" s="4">
        <v>236</v>
      </c>
      <c r="AN1325" s="4">
        <v>27</v>
      </c>
      <c r="AO1325" s="4">
        <v>2155</v>
      </c>
      <c r="AP1325" s="4">
        <v>55</v>
      </c>
      <c r="AQ1325" s="4">
        <v>1893</v>
      </c>
      <c r="AR1325" s="4">
        <v>1575</v>
      </c>
      <c r="AS1325" s="4">
        <v>228</v>
      </c>
      <c r="AT1325" s="4">
        <v>3320</v>
      </c>
      <c r="AU1325" s="4">
        <v>1158</v>
      </c>
      <c r="AV1325" s="4">
        <v>2157</v>
      </c>
      <c r="AW1325" s="4">
        <v>1712</v>
      </c>
      <c r="AX1325" s="4">
        <v>567</v>
      </c>
      <c r="AY1325" s="4">
        <v>926</v>
      </c>
    </row>
    <row r="1326" spans="1:51">
      <c r="A1326" s="3"/>
    </row>
    <row r="1327" spans="1:51">
      <c r="A1327" s="3" t="s">
        <v>356</v>
      </c>
      <c r="B1327" t="s">
        <v>191</v>
      </c>
      <c r="C1327" s="4">
        <v>3399</v>
      </c>
      <c r="D1327" s="4">
        <v>2014</v>
      </c>
      <c r="E1327" s="4">
        <v>714</v>
      </c>
      <c r="F1327" s="4">
        <v>535</v>
      </c>
      <c r="G1327" s="4">
        <v>135</v>
      </c>
      <c r="H1327" s="4">
        <v>1379</v>
      </c>
      <c r="I1327" s="4">
        <v>1597</v>
      </c>
      <c r="J1327" s="4">
        <v>1212</v>
      </c>
      <c r="K1327" s="4">
        <v>1688</v>
      </c>
      <c r="L1327" s="4">
        <v>273</v>
      </c>
      <c r="M1327" s="4">
        <v>78</v>
      </c>
      <c r="N1327" s="4">
        <v>151</v>
      </c>
      <c r="O1327" s="4">
        <v>666</v>
      </c>
      <c r="P1327" s="4">
        <v>2310</v>
      </c>
      <c r="Q1327" s="4">
        <v>1067</v>
      </c>
      <c r="R1327" s="4">
        <v>2004</v>
      </c>
      <c r="S1327" s="4">
        <v>1469</v>
      </c>
      <c r="T1327" s="4">
        <v>1462</v>
      </c>
      <c r="U1327" s="4">
        <v>633</v>
      </c>
      <c r="V1327" s="4">
        <v>414</v>
      </c>
      <c r="W1327" s="4">
        <v>1032</v>
      </c>
      <c r="X1327" s="4">
        <v>1310</v>
      </c>
      <c r="Y1327" s="4">
        <v>755</v>
      </c>
      <c r="Z1327" s="4">
        <v>644</v>
      </c>
      <c r="AA1327" s="4">
        <v>355</v>
      </c>
      <c r="AB1327" s="4">
        <v>725</v>
      </c>
      <c r="AC1327" s="4">
        <v>2479</v>
      </c>
      <c r="AD1327" s="4">
        <v>172</v>
      </c>
      <c r="AE1327" s="4">
        <v>323</v>
      </c>
      <c r="AF1327" s="4">
        <v>108</v>
      </c>
      <c r="AG1327" s="4">
        <v>1107</v>
      </c>
      <c r="AH1327" s="4">
        <v>1450</v>
      </c>
      <c r="AI1327" s="4">
        <v>730</v>
      </c>
      <c r="AJ1327" s="4">
        <v>1127</v>
      </c>
      <c r="AK1327" s="4">
        <v>2132</v>
      </c>
      <c r="AL1327" s="4">
        <v>857</v>
      </c>
      <c r="AM1327" s="4">
        <v>207</v>
      </c>
      <c r="AN1327" s="4">
        <v>23</v>
      </c>
      <c r="AO1327" s="4">
        <v>1998</v>
      </c>
      <c r="AP1327" s="4">
        <v>50</v>
      </c>
      <c r="AQ1327" s="4">
        <v>1761</v>
      </c>
      <c r="AR1327" s="4">
        <v>1374</v>
      </c>
      <c r="AS1327" s="4">
        <v>179</v>
      </c>
      <c r="AT1327" s="4">
        <v>3026</v>
      </c>
      <c r="AU1327" s="4">
        <v>961</v>
      </c>
      <c r="AV1327" s="4">
        <v>2015</v>
      </c>
      <c r="AW1327" s="4">
        <v>1547</v>
      </c>
      <c r="AX1327" s="4">
        <v>512</v>
      </c>
      <c r="AY1327" s="4">
        <v>830</v>
      </c>
    </row>
    <row r="1328" spans="1:51">
      <c r="A1328" s="3"/>
      <c r="C1328" s="11">
        <v>0.9</v>
      </c>
      <c r="D1328" s="11">
        <v>0.9</v>
      </c>
      <c r="E1328" s="11">
        <v>0.89</v>
      </c>
      <c r="F1328" s="11">
        <v>0.91</v>
      </c>
      <c r="G1328" s="11">
        <v>0.91</v>
      </c>
      <c r="H1328" s="11">
        <v>0.89</v>
      </c>
      <c r="I1328" s="11">
        <v>0.91</v>
      </c>
      <c r="J1328" s="11">
        <v>0.92</v>
      </c>
      <c r="K1328" s="11">
        <v>0.88</v>
      </c>
      <c r="L1328" s="11">
        <v>0.85</v>
      </c>
      <c r="M1328" s="11">
        <v>0.91</v>
      </c>
      <c r="N1328" s="11">
        <v>0.84</v>
      </c>
      <c r="O1328" s="11">
        <v>0.86</v>
      </c>
      <c r="P1328" s="11">
        <v>0.91</v>
      </c>
      <c r="Q1328" s="11">
        <v>0.89</v>
      </c>
      <c r="R1328" s="11">
        <v>0.9</v>
      </c>
      <c r="S1328" s="11">
        <v>0.9</v>
      </c>
      <c r="T1328" s="11">
        <v>0.9</v>
      </c>
      <c r="U1328" s="11">
        <v>0.92</v>
      </c>
      <c r="V1328" s="11">
        <v>0.87</v>
      </c>
      <c r="W1328" s="11">
        <v>0.88</v>
      </c>
      <c r="X1328" s="11">
        <v>0.93</v>
      </c>
      <c r="Y1328" s="11">
        <v>0.92</v>
      </c>
      <c r="Z1328" s="11">
        <v>0.9</v>
      </c>
      <c r="AA1328" s="11">
        <v>0.87</v>
      </c>
      <c r="AB1328" s="11">
        <v>0.9</v>
      </c>
      <c r="AC1328" s="11">
        <v>0.9</v>
      </c>
      <c r="AD1328" s="11">
        <v>0.93</v>
      </c>
      <c r="AE1328" s="11">
        <v>0.89</v>
      </c>
      <c r="AF1328" s="11">
        <v>0.97</v>
      </c>
      <c r="AG1328" s="11">
        <v>0.89</v>
      </c>
      <c r="AH1328" s="11">
        <v>0.9</v>
      </c>
      <c r="AI1328" s="11">
        <v>0.92</v>
      </c>
      <c r="AJ1328" s="11">
        <v>0.92</v>
      </c>
      <c r="AK1328" s="11">
        <v>0.9</v>
      </c>
      <c r="AL1328" s="11">
        <v>0.86</v>
      </c>
      <c r="AM1328" s="11">
        <v>0.88</v>
      </c>
      <c r="AN1328" s="11">
        <v>0.86</v>
      </c>
      <c r="AO1328" s="11">
        <v>0.93</v>
      </c>
      <c r="AP1328" s="11">
        <v>0.9</v>
      </c>
      <c r="AQ1328" s="11">
        <v>0.93</v>
      </c>
      <c r="AR1328" s="11">
        <v>0.87</v>
      </c>
      <c r="AS1328" s="11">
        <v>0.78</v>
      </c>
      <c r="AT1328" s="11">
        <v>0.91</v>
      </c>
      <c r="AU1328" s="11">
        <v>0.83</v>
      </c>
      <c r="AV1328" s="11">
        <v>0.93</v>
      </c>
      <c r="AW1328" s="11">
        <v>0.9</v>
      </c>
      <c r="AX1328" s="11">
        <v>0.9</v>
      </c>
      <c r="AY1328" s="11">
        <v>0.9</v>
      </c>
    </row>
    <row r="1329" spans="1:51">
      <c r="A1329" s="3"/>
      <c r="B1329" t="s">
        <v>314</v>
      </c>
      <c r="C1329" s="4">
        <v>251</v>
      </c>
      <c r="D1329" s="4">
        <v>151</v>
      </c>
      <c r="E1329" s="4">
        <v>62</v>
      </c>
      <c r="F1329" s="4">
        <v>32</v>
      </c>
      <c r="G1329" s="4">
        <v>7</v>
      </c>
      <c r="H1329" s="4">
        <v>112</v>
      </c>
      <c r="I1329" s="4">
        <v>117</v>
      </c>
      <c r="J1329" s="4">
        <v>71</v>
      </c>
      <c r="K1329" s="4">
        <v>156</v>
      </c>
      <c r="L1329" s="4">
        <v>35</v>
      </c>
      <c r="M1329" s="4">
        <v>6</v>
      </c>
      <c r="N1329" s="4">
        <v>14</v>
      </c>
      <c r="O1329" s="4">
        <v>73</v>
      </c>
      <c r="P1329" s="4">
        <v>156</v>
      </c>
      <c r="Q1329" s="4">
        <v>87</v>
      </c>
      <c r="R1329" s="4">
        <v>151</v>
      </c>
      <c r="S1329" s="4">
        <v>111</v>
      </c>
      <c r="T1329" s="4">
        <v>113</v>
      </c>
      <c r="U1329" s="4">
        <v>36</v>
      </c>
      <c r="V1329" s="4">
        <v>41</v>
      </c>
      <c r="W1329" s="4">
        <v>102</v>
      </c>
      <c r="X1329" s="4">
        <v>72</v>
      </c>
      <c r="Y1329" s="4">
        <v>48</v>
      </c>
      <c r="Z1329" s="4">
        <v>44</v>
      </c>
      <c r="AA1329" s="4">
        <v>33</v>
      </c>
      <c r="AB1329" s="4">
        <v>54</v>
      </c>
      <c r="AC1329" s="4">
        <v>180</v>
      </c>
      <c r="AD1329" s="4">
        <v>6</v>
      </c>
      <c r="AE1329" s="4">
        <v>27</v>
      </c>
      <c r="AF1329" s="4">
        <v>3</v>
      </c>
      <c r="AG1329" s="4">
        <v>89</v>
      </c>
      <c r="AH1329" s="4">
        <v>112</v>
      </c>
      <c r="AI1329" s="4">
        <v>43</v>
      </c>
      <c r="AJ1329" s="4">
        <v>68</v>
      </c>
      <c r="AK1329" s="4">
        <v>167</v>
      </c>
      <c r="AL1329" s="4">
        <v>92</v>
      </c>
      <c r="AM1329" s="4">
        <v>17</v>
      </c>
      <c r="AN1329" s="4">
        <v>3</v>
      </c>
      <c r="AO1329" s="4">
        <v>106</v>
      </c>
      <c r="AP1329" s="4">
        <v>4</v>
      </c>
      <c r="AQ1329" s="4">
        <v>87</v>
      </c>
      <c r="AR1329" s="4">
        <v>134</v>
      </c>
      <c r="AS1329" s="4">
        <v>33</v>
      </c>
      <c r="AT1329" s="4">
        <v>196</v>
      </c>
      <c r="AU1329" s="4">
        <v>126</v>
      </c>
      <c r="AV1329" s="4">
        <v>103</v>
      </c>
      <c r="AW1329" s="4">
        <v>100</v>
      </c>
      <c r="AX1329" s="4">
        <v>42</v>
      </c>
      <c r="AY1329" s="4">
        <v>68</v>
      </c>
    </row>
    <row r="1330" spans="1:51">
      <c r="A1330" s="3"/>
      <c r="C1330" s="11">
        <v>7.0000000000000007E-2</v>
      </c>
      <c r="D1330" s="11">
        <v>7.0000000000000007E-2</v>
      </c>
      <c r="E1330" s="11">
        <v>0.08</v>
      </c>
      <c r="F1330" s="11">
        <v>0.05</v>
      </c>
      <c r="G1330" s="11">
        <v>0.05</v>
      </c>
      <c r="H1330" s="11">
        <v>7.0000000000000007E-2</v>
      </c>
      <c r="I1330" s="11">
        <v>7.0000000000000007E-2</v>
      </c>
      <c r="J1330" s="11">
        <v>0.05</v>
      </c>
      <c r="K1330" s="11">
        <v>0.08</v>
      </c>
      <c r="L1330" s="11">
        <v>0.11</v>
      </c>
      <c r="M1330" s="11">
        <v>7.0000000000000007E-2</v>
      </c>
      <c r="N1330" s="11">
        <v>0.08</v>
      </c>
      <c r="O1330" s="11">
        <v>0.09</v>
      </c>
      <c r="P1330" s="11">
        <v>0.06</v>
      </c>
      <c r="Q1330" s="11">
        <v>7.0000000000000007E-2</v>
      </c>
      <c r="R1330" s="11">
        <v>7.0000000000000007E-2</v>
      </c>
      <c r="S1330" s="11">
        <v>7.0000000000000007E-2</v>
      </c>
      <c r="T1330" s="11">
        <v>7.0000000000000007E-2</v>
      </c>
      <c r="U1330" s="11">
        <v>0.05</v>
      </c>
      <c r="V1330" s="11">
        <v>0.09</v>
      </c>
      <c r="W1330" s="11">
        <v>0.09</v>
      </c>
      <c r="X1330" s="11">
        <v>0.05</v>
      </c>
      <c r="Y1330" s="11">
        <v>0.06</v>
      </c>
      <c r="Z1330" s="11">
        <v>0.06</v>
      </c>
      <c r="AA1330" s="11">
        <v>0.08</v>
      </c>
      <c r="AB1330" s="11">
        <v>7.0000000000000007E-2</v>
      </c>
      <c r="AC1330" s="11">
        <v>7.0000000000000007E-2</v>
      </c>
      <c r="AD1330" s="11">
        <v>0.03</v>
      </c>
      <c r="AE1330" s="11">
        <v>7.0000000000000007E-2</v>
      </c>
      <c r="AF1330" s="11">
        <v>0.02</v>
      </c>
      <c r="AG1330" s="11">
        <v>7.0000000000000007E-2</v>
      </c>
      <c r="AH1330" s="11">
        <v>7.0000000000000007E-2</v>
      </c>
      <c r="AI1330" s="11">
        <v>0.05</v>
      </c>
      <c r="AJ1330" s="11">
        <v>0.06</v>
      </c>
      <c r="AK1330" s="11">
        <v>7.0000000000000007E-2</v>
      </c>
      <c r="AL1330" s="11">
        <v>0.09</v>
      </c>
      <c r="AM1330" s="11">
        <v>7.0000000000000007E-2</v>
      </c>
      <c r="AN1330" s="11">
        <v>0.1</v>
      </c>
      <c r="AO1330" s="11">
        <v>0.05</v>
      </c>
      <c r="AP1330" s="11">
        <v>7.0000000000000007E-2</v>
      </c>
      <c r="AQ1330" s="11">
        <v>0.05</v>
      </c>
      <c r="AR1330" s="11">
        <v>0.08</v>
      </c>
      <c r="AS1330" s="11">
        <v>0.14000000000000001</v>
      </c>
      <c r="AT1330" s="11">
        <v>0.06</v>
      </c>
      <c r="AU1330" s="11">
        <v>0.11</v>
      </c>
      <c r="AV1330" s="11">
        <v>0.05</v>
      </c>
      <c r="AW1330" s="11">
        <v>0.06</v>
      </c>
      <c r="AX1330" s="11">
        <v>7.0000000000000007E-2</v>
      </c>
      <c r="AY1330" s="11">
        <v>7.0000000000000007E-2</v>
      </c>
    </row>
    <row r="1331" spans="1:51">
      <c r="A1331" s="3"/>
      <c r="B1331" t="s">
        <v>315</v>
      </c>
      <c r="C1331" s="4">
        <v>70</v>
      </c>
      <c r="D1331" s="4">
        <v>45</v>
      </c>
      <c r="E1331" s="4">
        <v>12</v>
      </c>
      <c r="F1331" s="4">
        <v>10</v>
      </c>
      <c r="G1331" s="4">
        <v>2</v>
      </c>
      <c r="H1331" s="4">
        <v>39</v>
      </c>
      <c r="I1331" s="4">
        <v>25</v>
      </c>
      <c r="J1331" s="4">
        <v>16</v>
      </c>
      <c r="K1331" s="4">
        <v>46</v>
      </c>
      <c r="L1331" s="4">
        <v>7</v>
      </c>
      <c r="M1331" s="4">
        <v>2</v>
      </c>
      <c r="N1331" s="4">
        <v>9</v>
      </c>
      <c r="O1331" s="4">
        <v>20</v>
      </c>
      <c r="P1331" s="4">
        <v>44</v>
      </c>
      <c r="Q1331" s="4">
        <v>32</v>
      </c>
      <c r="R1331" s="4">
        <v>34</v>
      </c>
      <c r="S1331" s="4">
        <v>33</v>
      </c>
      <c r="T1331" s="4">
        <v>29</v>
      </c>
      <c r="U1331" s="4">
        <v>9</v>
      </c>
      <c r="V1331" s="4">
        <v>18</v>
      </c>
      <c r="W1331" s="4">
        <v>23</v>
      </c>
      <c r="X1331" s="4">
        <v>20</v>
      </c>
      <c r="Y1331" s="4">
        <v>12</v>
      </c>
      <c r="Z1331" s="4">
        <v>12</v>
      </c>
      <c r="AA1331" s="4">
        <v>9</v>
      </c>
      <c r="AB1331" s="4">
        <v>20</v>
      </c>
      <c r="AC1331" s="4">
        <v>53</v>
      </c>
      <c r="AD1331" s="4">
        <v>3</v>
      </c>
      <c r="AE1331" s="4">
        <v>7</v>
      </c>
      <c r="AF1331" s="4">
        <v>1</v>
      </c>
      <c r="AG1331" s="4">
        <v>27</v>
      </c>
      <c r="AH1331" s="4">
        <v>27</v>
      </c>
      <c r="AI1331" s="4">
        <v>12</v>
      </c>
      <c r="AJ1331" s="4">
        <v>17</v>
      </c>
      <c r="AK1331" s="4">
        <v>47</v>
      </c>
      <c r="AL1331" s="4">
        <v>31</v>
      </c>
      <c r="AM1331" s="4">
        <v>4</v>
      </c>
      <c r="AN1331" s="4">
        <v>1</v>
      </c>
      <c r="AO1331" s="4">
        <v>28</v>
      </c>
      <c r="AP1331" s="4">
        <v>2</v>
      </c>
      <c r="AQ1331" s="4">
        <v>26</v>
      </c>
      <c r="AR1331" s="4">
        <v>39</v>
      </c>
      <c r="AS1331" s="4">
        <v>9</v>
      </c>
      <c r="AT1331" s="4">
        <v>56</v>
      </c>
      <c r="AU1331" s="4">
        <v>41</v>
      </c>
      <c r="AV1331" s="4">
        <v>23</v>
      </c>
      <c r="AW1331" s="4">
        <v>32</v>
      </c>
      <c r="AX1331" s="4">
        <v>9</v>
      </c>
      <c r="AY1331" s="4">
        <v>22</v>
      </c>
    </row>
    <row r="1332" spans="1:51">
      <c r="A1332" s="3"/>
      <c r="C1332" s="11">
        <v>0.02</v>
      </c>
      <c r="D1332" s="11">
        <v>0.02</v>
      </c>
      <c r="E1332" s="11">
        <v>0.02</v>
      </c>
      <c r="F1332" s="11">
        <v>0.02</v>
      </c>
      <c r="G1332" s="11">
        <v>0.01</v>
      </c>
      <c r="H1332" s="11">
        <v>0.03</v>
      </c>
      <c r="I1332" s="11">
        <v>0.01</v>
      </c>
      <c r="J1332" s="11">
        <v>0.01</v>
      </c>
      <c r="K1332" s="11">
        <v>0.02</v>
      </c>
      <c r="L1332" s="11">
        <v>0.02</v>
      </c>
      <c r="M1332" s="11">
        <v>0.02</v>
      </c>
      <c r="N1332" s="11">
        <v>0.05</v>
      </c>
      <c r="O1332" s="11">
        <v>0.03</v>
      </c>
      <c r="P1332" s="11">
        <v>0.02</v>
      </c>
      <c r="Q1332" s="11">
        <v>0.03</v>
      </c>
      <c r="R1332" s="11">
        <v>0.02</v>
      </c>
      <c r="S1332" s="11">
        <v>0.02</v>
      </c>
      <c r="T1332" s="11">
        <v>0.02</v>
      </c>
      <c r="U1332" s="11">
        <v>0.01</v>
      </c>
      <c r="V1332" s="11">
        <v>0.04</v>
      </c>
      <c r="W1332" s="11">
        <v>0.02</v>
      </c>
      <c r="X1332" s="11">
        <v>0.01</v>
      </c>
      <c r="Y1332" s="11">
        <v>0.01</v>
      </c>
      <c r="Z1332" s="11">
        <v>0.02</v>
      </c>
      <c r="AA1332" s="11">
        <v>0.02</v>
      </c>
      <c r="AB1332" s="11">
        <v>0.03</v>
      </c>
      <c r="AC1332" s="11">
        <v>0.02</v>
      </c>
      <c r="AD1332" s="11">
        <v>0.01</v>
      </c>
      <c r="AE1332" s="11">
        <v>0.02</v>
      </c>
      <c r="AF1332" s="11">
        <v>0.01</v>
      </c>
      <c r="AG1332" s="11">
        <v>0.02</v>
      </c>
      <c r="AH1332" s="11">
        <v>0.02</v>
      </c>
      <c r="AI1332" s="11">
        <v>0.01</v>
      </c>
      <c r="AJ1332" s="11">
        <v>0.01</v>
      </c>
      <c r="AK1332" s="11">
        <v>0.02</v>
      </c>
      <c r="AL1332" s="11">
        <v>0.03</v>
      </c>
      <c r="AM1332" s="11">
        <v>0.02</v>
      </c>
      <c r="AN1332" s="11">
        <v>0.04</v>
      </c>
      <c r="AO1332" s="11">
        <v>0.01</v>
      </c>
      <c r="AP1332" s="11">
        <v>0.03</v>
      </c>
      <c r="AQ1332" s="11">
        <v>0.01</v>
      </c>
      <c r="AR1332" s="11">
        <v>0.03</v>
      </c>
      <c r="AS1332" s="11">
        <v>0.04</v>
      </c>
      <c r="AT1332" s="11">
        <v>0.02</v>
      </c>
      <c r="AU1332" s="11">
        <v>0.04</v>
      </c>
      <c r="AV1332" s="11">
        <v>0.01</v>
      </c>
      <c r="AW1332" s="11">
        <v>0.02</v>
      </c>
      <c r="AX1332" s="11">
        <v>0.02</v>
      </c>
      <c r="AY1332" s="11">
        <v>0.02</v>
      </c>
    </row>
    <row r="1333" spans="1:51">
      <c r="A1333" s="3"/>
      <c r="B1333" t="s">
        <v>316</v>
      </c>
      <c r="C1333" s="4">
        <v>22</v>
      </c>
      <c r="D1333" s="4">
        <v>12</v>
      </c>
      <c r="E1333" s="4">
        <v>5</v>
      </c>
      <c r="F1333" s="4">
        <v>4</v>
      </c>
      <c r="G1333" s="4">
        <v>2</v>
      </c>
      <c r="H1333" s="4">
        <v>7</v>
      </c>
      <c r="I1333" s="4">
        <v>10</v>
      </c>
      <c r="J1333" s="4">
        <v>7</v>
      </c>
      <c r="K1333" s="4">
        <v>12</v>
      </c>
      <c r="L1333" s="4">
        <v>3</v>
      </c>
      <c r="M1333" s="4" t="s">
        <v>14</v>
      </c>
      <c r="N1333" s="4">
        <v>1</v>
      </c>
      <c r="O1333" s="4">
        <v>7</v>
      </c>
      <c r="P1333" s="4">
        <v>11</v>
      </c>
      <c r="Q1333" s="4">
        <v>5</v>
      </c>
      <c r="R1333" s="4">
        <v>16</v>
      </c>
      <c r="S1333" s="4">
        <v>8</v>
      </c>
      <c r="T1333" s="4">
        <v>10</v>
      </c>
      <c r="U1333" s="4">
        <v>6</v>
      </c>
      <c r="V1333" s="4">
        <v>3</v>
      </c>
      <c r="W1333" s="4">
        <v>11</v>
      </c>
      <c r="X1333" s="4">
        <v>3</v>
      </c>
      <c r="Y1333" s="4">
        <v>4</v>
      </c>
      <c r="Z1333" s="4">
        <v>6</v>
      </c>
      <c r="AA1333" s="4">
        <v>4</v>
      </c>
      <c r="AB1333" s="4">
        <v>2</v>
      </c>
      <c r="AC1333" s="4">
        <v>15</v>
      </c>
      <c r="AD1333" s="4">
        <v>2</v>
      </c>
      <c r="AE1333" s="4">
        <v>4</v>
      </c>
      <c r="AF1333" s="4" t="s">
        <v>14</v>
      </c>
      <c r="AG1333" s="4">
        <v>11</v>
      </c>
      <c r="AH1333" s="4">
        <v>10</v>
      </c>
      <c r="AI1333" s="4">
        <v>2</v>
      </c>
      <c r="AJ1333" s="4">
        <v>5</v>
      </c>
      <c r="AK1333" s="4">
        <v>17</v>
      </c>
      <c r="AL1333" s="4">
        <v>7</v>
      </c>
      <c r="AM1333" s="4">
        <v>4</v>
      </c>
      <c r="AN1333" s="4" t="s">
        <v>14</v>
      </c>
      <c r="AO1333" s="4">
        <v>9</v>
      </c>
      <c r="AP1333" s="4" t="s">
        <v>14</v>
      </c>
      <c r="AQ1333" s="4">
        <v>7</v>
      </c>
      <c r="AR1333" s="4">
        <v>13</v>
      </c>
      <c r="AS1333" s="4" t="s">
        <v>14</v>
      </c>
      <c r="AT1333" s="4">
        <v>21</v>
      </c>
      <c r="AU1333" s="4">
        <v>16</v>
      </c>
      <c r="AV1333" s="4">
        <v>2</v>
      </c>
      <c r="AW1333" s="4">
        <v>12</v>
      </c>
      <c r="AX1333" s="4">
        <v>3</v>
      </c>
      <c r="AY1333" s="4">
        <v>3</v>
      </c>
    </row>
    <row r="1334" spans="1:51">
      <c r="A1334" s="3"/>
      <c r="C1334" s="11">
        <v>0.01</v>
      </c>
      <c r="D1334" s="11">
        <v>0.01</v>
      </c>
      <c r="E1334" s="11">
        <v>0.01</v>
      </c>
      <c r="F1334" s="11">
        <v>0.01</v>
      </c>
      <c r="G1334" s="11">
        <v>0.01</v>
      </c>
      <c r="H1334" s="11">
        <v>0</v>
      </c>
      <c r="I1334" s="11">
        <v>0.01</v>
      </c>
      <c r="J1334" s="11">
        <v>0</v>
      </c>
      <c r="K1334" s="11">
        <v>0.01</v>
      </c>
      <c r="L1334" s="11">
        <v>0.01</v>
      </c>
      <c r="M1334" s="4" t="s">
        <v>14</v>
      </c>
      <c r="N1334" s="11">
        <v>0.01</v>
      </c>
      <c r="O1334" s="11">
        <v>0.01</v>
      </c>
      <c r="P1334" s="11">
        <v>0</v>
      </c>
      <c r="Q1334" s="11">
        <v>0</v>
      </c>
      <c r="R1334" s="11">
        <v>0.01</v>
      </c>
      <c r="S1334" s="11">
        <v>0</v>
      </c>
      <c r="T1334" s="11">
        <v>0.01</v>
      </c>
      <c r="U1334" s="11">
        <v>0.01</v>
      </c>
      <c r="V1334" s="11">
        <v>0.01</v>
      </c>
      <c r="W1334" s="11">
        <v>0.01</v>
      </c>
      <c r="X1334" s="11">
        <v>0</v>
      </c>
      <c r="Y1334" s="11">
        <v>0</v>
      </c>
      <c r="Z1334" s="11">
        <v>0.01</v>
      </c>
      <c r="AA1334" s="11">
        <v>0.01</v>
      </c>
      <c r="AB1334" s="11">
        <v>0</v>
      </c>
      <c r="AC1334" s="11">
        <v>0.01</v>
      </c>
      <c r="AD1334" s="11">
        <v>0.01</v>
      </c>
      <c r="AE1334" s="11">
        <v>0.01</v>
      </c>
      <c r="AF1334" s="4" t="s">
        <v>14</v>
      </c>
      <c r="AG1334" s="11">
        <v>0.01</v>
      </c>
      <c r="AH1334" s="11">
        <v>0.01</v>
      </c>
      <c r="AI1334" s="11">
        <v>0</v>
      </c>
      <c r="AJ1334" s="11">
        <v>0</v>
      </c>
      <c r="AK1334" s="11">
        <v>0.01</v>
      </c>
      <c r="AL1334" s="11">
        <v>0.01</v>
      </c>
      <c r="AM1334" s="11">
        <v>0.02</v>
      </c>
      <c r="AN1334" s="4" t="s">
        <v>14</v>
      </c>
      <c r="AO1334" s="11">
        <v>0</v>
      </c>
      <c r="AP1334" s="4" t="s">
        <v>14</v>
      </c>
      <c r="AQ1334" s="11">
        <v>0</v>
      </c>
      <c r="AR1334" s="11">
        <v>0.01</v>
      </c>
      <c r="AS1334" s="4" t="s">
        <v>14</v>
      </c>
      <c r="AT1334" s="11">
        <v>0.01</v>
      </c>
      <c r="AU1334" s="11">
        <v>0.01</v>
      </c>
      <c r="AV1334" s="11">
        <v>0</v>
      </c>
      <c r="AW1334" s="11">
        <v>0.01</v>
      </c>
      <c r="AX1334" s="11">
        <v>0</v>
      </c>
      <c r="AY1334" s="11">
        <v>0</v>
      </c>
    </row>
    <row r="1335" spans="1:51">
      <c r="A1335" s="3"/>
      <c r="B1335" t="s">
        <v>317</v>
      </c>
      <c r="C1335" s="4">
        <v>31</v>
      </c>
      <c r="D1335" s="4">
        <v>14</v>
      </c>
      <c r="E1335" s="4">
        <v>9</v>
      </c>
      <c r="F1335" s="4">
        <v>6</v>
      </c>
      <c r="G1335" s="4">
        <v>2</v>
      </c>
      <c r="H1335" s="4">
        <v>21</v>
      </c>
      <c r="I1335" s="4">
        <v>8</v>
      </c>
      <c r="J1335" s="4">
        <v>12</v>
      </c>
      <c r="K1335" s="4">
        <v>18</v>
      </c>
      <c r="L1335" s="4">
        <v>3</v>
      </c>
      <c r="M1335" s="4" t="s">
        <v>14</v>
      </c>
      <c r="N1335" s="4">
        <v>3</v>
      </c>
      <c r="O1335" s="4">
        <v>9</v>
      </c>
      <c r="P1335" s="4">
        <v>20</v>
      </c>
      <c r="Q1335" s="4">
        <v>10</v>
      </c>
      <c r="R1335" s="4">
        <v>19</v>
      </c>
      <c r="S1335" s="4">
        <v>14</v>
      </c>
      <c r="T1335" s="4">
        <v>15</v>
      </c>
      <c r="U1335" s="4">
        <v>6</v>
      </c>
      <c r="V1335" s="4">
        <v>3</v>
      </c>
      <c r="W1335" s="4">
        <v>12</v>
      </c>
      <c r="X1335" s="4">
        <v>11</v>
      </c>
      <c r="Y1335" s="4">
        <v>5</v>
      </c>
      <c r="Z1335" s="4">
        <v>6</v>
      </c>
      <c r="AA1335" s="4">
        <v>7</v>
      </c>
      <c r="AB1335" s="4">
        <v>4</v>
      </c>
      <c r="AC1335" s="4">
        <v>22</v>
      </c>
      <c r="AD1335" s="4">
        <v>3</v>
      </c>
      <c r="AE1335" s="4">
        <v>3</v>
      </c>
      <c r="AF1335" s="4" t="s">
        <v>14</v>
      </c>
      <c r="AG1335" s="4">
        <v>9</v>
      </c>
      <c r="AH1335" s="4">
        <v>15</v>
      </c>
      <c r="AI1335" s="4">
        <v>5</v>
      </c>
      <c r="AJ1335" s="4">
        <v>11</v>
      </c>
      <c r="AK1335" s="4">
        <v>17</v>
      </c>
      <c r="AL1335" s="4">
        <v>9</v>
      </c>
      <c r="AM1335" s="4">
        <v>4</v>
      </c>
      <c r="AN1335" s="4" t="s">
        <v>14</v>
      </c>
      <c r="AO1335" s="4">
        <v>15</v>
      </c>
      <c r="AP1335" s="4" t="s">
        <v>14</v>
      </c>
      <c r="AQ1335" s="4">
        <v>13</v>
      </c>
      <c r="AR1335" s="4">
        <v>15</v>
      </c>
      <c r="AS1335" s="4">
        <v>8</v>
      </c>
      <c r="AT1335" s="4">
        <v>21</v>
      </c>
      <c r="AU1335" s="4">
        <v>15</v>
      </c>
      <c r="AV1335" s="4">
        <v>14</v>
      </c>
      <c r="AW1335" s="4">
        <v>21</v>
      </c>
      <c r="AX1335" s="4">
        <v>2</v>
      </c>
      <c r="AY1335" s="4">
        <v>2</v>
      </c>
    </row>
    <row r="1336" spans="1:51">
      <c r="A1336" s="3"/>
      <c r="C1336" s="11">
        <v>0.01</v>
      </c>
      <c r="D1336" s="11">
        <v>0.01</v>
      </c>
      <c r="E1336" s="11">
        <v>0.01</v>
      </c>
      <c r="F1336" s="11">
        <v>0.01</v>
      </c>
      <c r="G1336" s="11">
        <v>0.01</v>
      </c>
      <c r="H1336" s="11">
        <v>0.01</v>
      </c>
      <c r="I1336" s="11">
        <v>0</v>
      </c>
      <c r="J1336" s="11">
        <v>0.01</v>
      </c>
      <c r="K1336" s="11">
        <v>0.01</v>
      </c>
      <c r="L1336" s="11">
        <v>0.01</v>
      </c>
      <c r="M1336" s="4" t="s">
        <v>14</v>
      </c>
      <c r="N1336" s="11">
        <v>0.02</v>
      </c>
      <c r="O1336" s="11">
        <v>0.01</v>
      </c>
      <c r="P1336" s="11">
        <v>0.01</v>
      </c>
      <c r="Q1336" s="11">
        <v>0.01</v>
      </c>
      <c r="R1336" s="11">
        <v>0.01</v>
      </c>
      <c r="S1336" s="11">
        <v>0.01</v>
      </c>
      <c r="T1336" s="11">
        <v>0.01</v>
      </c>
      <c r="U1336" s="11">
        <v>0.01</v>
      </c>
      <c r="V1336" s="11">
        <v>0.01</v>
      </c>
      <c r="W1336" s="11">
        <v>0.01</v>
      </c>
      <c r="X1336" s="11">
        <v>0.01</v>
      </c>
      <c r="Y1336" s="11">
        <v>0.01</v>
      </c>
      <c r="Z1336" s="11">
        <v>0.01</v>
      </c>
      <c r="AA1336" s="11">
        <v>0.02</v>
      </c>
      <c r="AB1336" s="11">
        <v>0</v>
      </c>
      <c r="AC1336" s="11">
        <v>0.01</v>
      </c>
      <c r="AD1336" s="11">
        <v>0.02</v>
      </c>
      <c r="AE1336" s="11">
        <v>0.01</v>
      </c>
      <c r="AF1336" s="4" t="s">
        <v>14</v>
      </c>
      <c r="AG1336" s="11">
        <v>0.01</v>
      </c>
      <c r="AH1336" s="11">
        <v>0.01</v>
      </c>
      <c r="AI1336" s="11">
        <v>0.01</v>
      </c>
      <c r="AJ1336" s="11">
        <v>0.01</v>
      </c>
      <c r="AK1336" s="11">
        <v>0.01</v>
      </c>
      <c r="AL1336" s="11">
        <v>0.01</v>
      </c>
      <c r="AM1336" s="11">
        <v>0.02</v>
      </c>
      <c r="AN1336" s="4" t="s">
        <v>14</v>
      </c>
      <c r="AO1336" s="11">
        <v>0.01</v>
      </c>
      <c r="AP1336" s="4" t="s">
        <v>14</v>
      </c>
      <c r="AQ1336" s="11">
        <v>0.01</v>
      </c>
      <c r="AR1336" s="11">
        <v>0.01</v>
      </c>
      <c r="AS1336" s="11">
        <v>0.03</v>
      </c>
      <c r="AT1336" s="11">
        <v>0.01</v>
      </c>
      <c r="AU1336" s="11">
        <v>0.01</v>
      </c>
      <c r="AV1336" s="11">
        <v>0.01</v>
      </c>
      <c r="AW1336" s="11">
        <v>0.01</v>
      </c>
      <c r="AX1336" s="11">
        <v>0</v>
      </c>
      <c r="AY1336" s="11">
        <v>0</v>
      </c>
    </row>
    <row r="1337" spans="1:51">
      <c r="A1337" s="3"/>
      <c r="B1337" t="s">
        <v>318</v>
      </c>
      <c r="C1337" s="4">
        <v>375</v>
      </c>
      <c r="D1337" s="4">
        <v>221</v>
      </c>
      <c r="E1337" s="4">
        <v>88</v>
      </c>
      <c r="F1337" s="4">
        <v>52</v>
      </c>
      <c r="G1337" s="4">
        <v>13</v>
      </c>
      <c r="H1337" s="4">
        <v>179</v>
      </c>
      <c r="I1337" s="4">
        <v>160</v>
      </c>
      <c r="J1337" s="4">
        <v>106</v>
      </c>
      <c r="K1337" s="4">
        <v>232</v>
      </c>
      <c r="L1337" s="4">
        <v>48</v>
      </c>
      <c r="M1337" s="4">
        <v>8</v>
      </c>
      <c r="N1337" s="4">
        <v>28</v>
      </c>
      <c r="O1337" s="4">
        <v>108</v>
      </c>
      <c r="P1337" s="4">
        <v>232</v>
      </c>
      <c r="Q1337" s="4">
        <v>133</v>
      </c>
      <c r="R1337" s="4">
        <v>220</v>
      </c>
      <c r="S1337" s="4">
        <v>165</v>
      </c>
      <c r="T1337" s="4">
        <v>167</v>
      </c>
      <c r="U1337" s="4">
        <v>57</v>
      </c>
      <c r="V1337" s="4">
        <v>64</v>
      </c>
      <c r="W1337" s="4">
        <v>147</v>
      </c>
      <c r="X1337" s="4">
        <v>105</v>
      </c>
      <c r="Y1337" s="4">
        <v>69</v>
      </c>
      <c r="Z1337" s="4">
        <v>69</v>
      </c>
      <c r="AA1337" s="4">
        <v>53</v>
      </c>
      <c r="AB1337" s="4">
        <v>80</v>
      </c>
      <c r="AC1337" s="4">
        <v>271</v>
      </c>
      <c r="AD1337" s="4">
        <v>13</v>
      </c>
      <c r="AE1337" s="4">
        <v>41</v>
      </c>
      <c r="AF1337" s="4">
        <v>3</v>
      </c>
      <c r="AG1337" s="4">
        <v>135</v>
      </c>
      <c r="AH1337" s="4">
        <v>163</v>
      </c>
      <c r="AI1337" s="4">
        <v>62</v>
      </c>
      <c r="AJ1337" s="4">
        <v>101</v>
      </c>
      <c r="AK1337" s="4">
        <v>248</v>
      </c>
      <c r="AL1337" s="4">
        <v>138</v>
      </c>
      <c r="AM1337" s="4">
        <v>29</v>
      </c>
      <c r="AN1337" s="4">
        <v>4</v>
      </c>
      <c r="AO1337" s="4">
        <v>157</v>
      </c>
      <c r="AP1337" s="4">
        <v>5</v>
      </c>
      <c r="AQ1337" s="4">
        <v>133</v>
      </c>
      <c r="AR1337" s="4">
        <v>201</v>
      </c>
      <c r="AS1337" s="4">
        <v>49</v>
      </c>
      <c r="AT1337" s="4">
        <v>294</v>
      </c>
      <c r="AU1337" s="4">
        <v>197</v>
      </c>
      <c r="AV1337" s="4">
        <v>142</v>
      </c>
      <c r="AW1337" s="4">
        <v>165</v>
      </c>
      <c r="AX1337" s="4">
        <v>56</v>
      </c>
      <c r="AY1337" s="4">
        <v>96</v>
      </c>
    </row>
    <row r="1338" spans="1:51">
      <c r="A1338" s="3"/>
      <c r="C1338" s="11">
        <v>0.1</v>
      </c>
      <c r="D1338" s="11">
        <v>0.1</v>
      </c>
      <c r="E1338" s="11">
        <v>0.11</v>
      </c>
      <c r="F1338" s="11">
        <v>0.09</v>
      </c>
      <c r="G1338" s="11">
        <v>0.09</v>
      </c>
      <c r="H1338" s="11">
        <v>0.11</v>
      </c>
      <c r="I1338" s="11">
        <v>0.09</v>
      </c>
      <c r="J1338" s="11">
        <v>0.08</v>
      </c>
      <c r="K1338" s="11">
        <v>0.12</v>
      </c>
      <c r="L1338" s="11">
        <v>0.15</v>
      </c>
      <c r="M1338" s="11">
        <v>0.09</v>
      </c>
      <c r="N1338" s="11">
        <v>0.16</v>
      </c>
      <c r="O1338" s="11">
        <v>0.14000000000000001</v>
      </c>
      <c r="P1338" s="11">
        <v>0.09</v>
      </c>
      <c r="Q1338" s="11">
        <v>0.11</v>
      </c>
      <c r="R1338" s="11">
        <v>0.1</v>
      </c>
      <c r="S1338" s="11">
        <v>0.1</v>
      </c>
      <c r="T1338" s="11">
        <v>0.1</v>
      </c>
      <c r="U1338" s="11">
        <v>0.08</v>
      </c>
      <c r="V1338" s="11">
        <v>0.13</v>
      </c>
      <c r="W1338" s="11">
        <v>0.12</v>
      </c>
      <c r="X1338" s="11">
        <v>7.0000000000000007E-2</v>
      </c>
      <c r="Y1338" s="11">
        <v>0.08</v>
      </c>
      <c r="Z1338" s="11">
        <v>0.1</v>
      </c>
      <c r="AA1338" s="11">
        <v>0.13</v>
      </c>
      <c r="AB1338" s="11">
        <v>0.1</v>
      </c>
      <c r="AC1338" s="11">
        <v>0.1</v>
      </c>
      <c r="AD1338" s="11">
        <v>7.0000000000000007E-2</v>
      </c>
      <c r="AE1338" s="11">
        <v>0.11</v>
      </c>
      <c r="AF1338" s="11">
        <v>0.03</v>
      </c>
      <c r="AG1338" s="11">
        <v>0.11</v>
      </c>
      <c r="AH1338" s="11">
        <v>0.1</v>
      </c>
      <c r="AI1338" s="11">
        <v>0.08</v>
      </c>
      <c r="AJ1338" s="11">
        <v>0.08</v>
      </c>
      <c r="AK1338" s="11">
        <v>0.1</v>
      </c>
      <c r="AL1338" s="11">
        <v>0.14000000000000001</v>
      </c>
      <c r="AM1338" s="11">
        <v>0.12</v>
      </c>
      <c r="AN1338" s="11">
        <v>0.14000000000000001</v>
      </c>
      <c r="AO1338" s="11">
        <v>7.0000000000000007E-2</v>
      </c>
      <c r="AP1338" s="11">
        <v>0.1</v>
      </c>
      <c r="AQ1338" s="11">
        <v>7.0000000000000007E-2</v>
      </c>
      <c r="AR1338" s="11">
        <v>0.13</v>
      </c>
      <c r="AS1338" s="11">
        <v>0.22</v>
      </c>
      <c r="AT1338" s="11">
        <v>0.09</v>
      </c>
      <c r="AU1338" s="11">
        <v>0.17</v>
      </c>
      <c r="AV1338" s="11">
        <v>7.0000000000000007E-2</v>
      </c>
      <c r="AW1338" s="11">
        <v>0.1</v>
      </c>
      <c r="AX1338" s="11">
        <v>0.1</v>
      </c>
      <c r="AY1338" s="11">
        <v>0.1</v>
      </c>
    </row>
    <row r="1339" spans="1:51">
      <c r="A1339" s="3"/>
    </row>
    <row r="1340" spans="1:51">
      <c r="A1340" s="3"/>
    </row>
    <row r="1341" spans="1:51">
      <c r="A1341" s="2" t="s">
        <v>357</v>
      </c>
    </row>
    <row r="1342" spans="1:51">
      <c r="A1342" s="3"/>
    </row>
    <row r="1343" spans="1:51" s="10" customFormat="1" ht="29.25" customHeight="1">
      <c r="A1343" s="9"/>
      <c r="C1343" s="7" t="s">
        <v>39</v>
      </c>
      <c r="D1343" s="14" t="s">
        <v>15</v>
      </c>
      <c r="E1343" s="15"/>
      <c r="F1343" s="15"/>
      <c r="G1343" s="15"/>
      <c r="H1343" s="14" t="s">
        <v>16</v>
      </c>
      <c r="I1343" s="15"/>
      <c r="J1343" s="14" t="s">
        <v>17</v>
      </c>
      <c r="K1343" s="15"/>
      <c r="L1343" s="15"/>
      <c r="M1343" s="15"/>
      <c r="N1343" s="15"/>
      <c r="O1343" s="14" t="s">
        <v>40</v>
      </c>
      <c r="P1343" s="15"/>
      <c r="Q1343" s="14" t="s">
        <v>19</v>
      </c>
      <c r="R1343" s="15"/>
      <c r="S1343" s="14" t="s">
        <v>41</v>
      </c>
      <c r="T1343" s="15"/>
      <c r="U1343" s="14" t="s">
        <v>42</v>
      </c>
      <c r="V1343" s="15"/>
      <c r="W1343" s="15"/>
      <c r="X1343" s="15"/>
      <c r="Y1343" s="14" t="s">
        <v>22</v>
      </c>
      <c r="Z1343" s="15"/>
      <c r="AA1343" s="15"/>
      <c r="AB1343" s="15"/>
      <c r="AC1343" s="15"/>
      <c r="AD1343" s="15"/>
      <c r="AE1343" s="15"/>
      <c r="AF1343" s="15"/>
      <c r="AG1343" s="14" t="s">
        <v>23</v>
      </c>
      <c r="AH1343" s="15"/>
      <c r="AI1343" s="15"/>
      <c r="AJ1343" s="14" t="s">
        <v>24</v>
      </c>
      <c r="AK1343" s="15"/>
      <c r="AL1343" s="14" t="s">
        <v>25</v>
      </c>
      <c r="AM1343" s="15"/>
      <c r="AN1343" s="15"/>
      <c r="AO1343" s="15"/>
      <c r="AP1343" s="15"/>
      <c r="AQ1343" s="15"/>
      <c r="AR1343" s="15"/>
      <c r="AS1343" s="14" t="s">
        <v>26</v>
      </c>
      <c r="AT1343" s="15"/>
      <c r="AU1343" s="14" t="s">
        <v>43</v>
      </c>
      <c r="AV1343" s="15"/>
      <c r="AW1343" s="14" t="s">
        <v>44</v>
      </c>
      <c r="AX1343" s="15"/>
      <c r="AY1343" s="15"/>
    </row>
    <row r="1344" spans="1:51" s="7" customFormat="1" ht="32.25" customHeight="1">
      <c r="A1344" s="6"/>
      <c r="D1344" s="8" t="s">
        <v>45</v>
      </c>
      <c r="E1344" s="8" t="s">
        <v>46</v>
      </c>
      <c r="F1344" s="8" t="s">
        <v>47</v>
      </c>
      <c r="G1344" s="8" t="s">
        <v>48</v>
      </c>
      <c r="H1344" s="8" t="s">
        <v>49</v>
      </c>
      <c r="I1344" s="8" t="s">
        <v>50</v>
      </c>
      <c r="J1344" s="8" t="s">
        <v>51</v>
      </c>
      <c r="K1344" s="8" t="s">
        <v>52</v>
      </c>
      <c r="L1344" s="8" t="s">
        <v>53</v>
      </c>
      <c r="M1344" s="8" t="s">
        <v>54</v>
      </c>
      <c r="N1344" s="8" t="s">
        <v>55</v>
      </c>
      <c r="O1344" s="8" t="s">
        <v>56</v>
      </c>
      <c r="P1344" s="8" t="s">
        <v>57</v>
      </c>
      <c r="Q1344" s="8" t="s">
        <v>56</v>
      </c>
      <c r="R1344" s="8" t="s">
        <v>57</v>
      </c>
      <c r="S1344" s="8" t="s">
        <v>56</v>
      </c>
      <c r="T1344" s="8" t="s">
        <v>57</v>
      </c>
      <c r="U1344" s="8" t="s">
        <v>58</v>
      </c>
      <c r="V1344" s="8" t="s">
        <v>59</v>
      </c>
      <c r="W1344" s="8" t="s">
        <v>60</v>
      </c>
      <c r="X1344" s="8" t="s">
        <v>61</v>
      </c>
      <c r="Y1344" s="8" t="s">
        <v>62</v>
      </c>
      <c r="Z1344" s="8" t="s">
        <v>63</v>
      </c>
      <c r="AA1344" s="8" t="s">
        <v>64</v>
      </c>
      <c r="AB1344" s="8" t="s">
        <v>65</v>
      </c>
      <c r="AC1344" s="8" t="s">
        <v>66</v>
      </c>
      <c r="AD1344" s="8" t="s">
        <v>67</v>
      </c>
      <c r="AE1344" s="8" t="s">
        <v>68</v>
      </c>
      <c r="AF1344" s="8" t="s">
        <v>69</v>
      </c>
      <c r="AG1344" s="8" t="s">
        <v>70</v>
      </c>
      <c r="AH1344" s="8" t="s">
        <v>71</v>
      </c>
      <c r="AI1344" s="8" t="s">
        <v>72</v>
      </c>
      <c r="AJ1344" s="8" t="s">
        <v>73</v>
      </c>
      <c r="AK1344" s="8" t="s">
        <v>74</v>
      </c>
      <c r="AL1344" s="8" t="s">
        <v>75</v>
      </c>
      <c r="AM1344" s="8" t="s">
        <v>76</v>
      </c>
      <c r="AN1344" s="8" t="s">
        <v>77</v>
      </c>
      <c r="AO1344" s="8" t="s">
        <v>78</v>
      </c>
      <c r="AP1344" s="8" t="s">
        <v>79</v>
      </c>
      <c r="AQ1344" s="8" t="s">
        <v>80</v>
      </c>
      <c r="AR1344" s="8" t="s">
        <v>81</v>
      </c>
      <c r="AS1344" s="8" t="s">
        <v>82</v>
      </c>
      <c r="AT1344" s="8" t="s">
        <v>57</v>
      </c>
      <c r="AU1344" s="8" t="s">
        <v>56</v>
      </c>
      <c r="AV1344" s="8" t="s">
        <v>57</v>
      </c>
      <c r="AW1344" s="8" t="s">
        <v>83</v>
      </c>
      <c r="AX1344" s="8" t="s">
        <v>84</v>
      </c>
      <c r="AY1344" s="8" t="s">
        <v>85</v>
      </c>
    </row>
    <row r="1345" spans="1:51">
      <c r="A1345" s="3" t="s">
        <v>86</v>
      </c>
      <c r="C1345" s="4">
        <v>454</v>
      </c>
      <c r="D1345" s="4">
        <v>28</v>
      </c>
      <c r="E1345" s="4">
        <v>8</v>
      </c>
      <c r="F1345" s="4">
        <v>383</v>
      </c>
      <c r="G1345" s="4">
        <v>35</v>
      </c>
      <c r="H1345" s="4">
        <v>49</v>
      </c>
      <c r="I1345" s="4">
        <v>56</v>
      </c>
      <c r="J1345" s="4">
        <v>21</v>
      </c>
      <c r="K1345" s="4">
        <v>84</v>
      </c>
      <c r="L1345" s="4">
        <v>4</v>
      </c>
      <c r="M1345" s="4">
        <v>2</v>
      </c>
      <c r="N1345" s="4">
        <v>12</v>
      </c>
      <c r="O1345" s="4">
        <v>8</v>
      </c>
      <c r="P1345" s="4">
        <v>97</v>
      </c>
      <c r="Q1345" s="4">
        <v>11</v>
      </c>
      <c r="R1345" s="4">
        <v>94</v>
      </c>
      <c r="S1345" s="4">
        <v>28</v>
      </c>
      <c r="T1345" s="4">
        <v>70</v>
      </c>
      <c r="U1345" s="4">
        <v>317</v>
      </c>
      <c r="V1345" s="4">
        <v>113</v>
      </c>
      <c r="W1345" s="4">
        <v>15</v>
      </c>
      <c r="X1345" s="4">
        <v>5</v>
      </c>
      <c r="Y1345" s="4">
        <v>120</v>
      </c>
      <c r="Z1345" s="4">
        <v>91</v>
      </c>
      <c r="AA1345" s="4">
        <v>68</v>
      </c>
      <c r="AB1345" s="4">
        <v>43</v>
      </c>
      <c r="AC1345" s="4">
        <v>322</v>
      </c>
      <c r="AD1345" s="4">
        <v>17</v>
      </c>
      <c r="AE1345" s="4">
        <v>41</v>
      </c>
      <c r="AF1345" s="4">
        <v>14</v>
      </c>
      <c r="AG1345" s="4">
        <v>386</v>
      </c>
      <c r="AH1345" s="4">
        <v>62</v>
      </c>
      <c r="AI1345" s="4">
        <v>1</v>
      </c>
      <c r="AJ1345" s="4">
        <v>132</v>
      </c>
      <c r="AK1345" s="4">
        <v>310</v>
      </c>
      <c r="AL1345" s="4">
        <v>201</v>
      </c>
      <c r="AM1345" s="4">
        <v>71</v>
      </c>
      <c r="AN1345" s="4">
        <v>8</v>
      </c>
      <c r="AO1345" s="4">
        <v>130</v>
      </c>
      <c r="AP1345" s="4">
        <v>20</v>
      </c>
      <c r="AQ1345" s="4">
        <v>100</v>
      </c>
      <c r="AR1345" s="4">
        <v>330</v>
      </c>
      <c r="AS1345" s="4">
        <v>31</v>
      </c>
      <c r="AT1345" s="4">
        <v>398</v>
      </c>
      <c r="AU1345" s="4">
        <v>20</v>
      </c>
      <c r="AV1345" s="4">
        <v>85</v>
      </c>
      <c r="AW1345" s="4">
        <v>150</v>
      </c>
      <c r="AX1345" s="4">
        <v>75</v>
      </c>
      <c r="AY1345" s="4">
        <v>112</v>
      </c>
    </row>
    <row r="1346" spans="1:51">
      <c r="A1346" s="3"/>
    </row>
    <row r="1347" spans="1:51">
      <c r="A1347" s="3" t="s">
        <v>358</v>
      </c>
      <c r="B1347" t="s">
        <v>191</v>
      </c>
      <c r="C1347" s="4">
        <v>427</v>
      </c>
      <c r="D1347" s="4">
        <v>27</v>
      </c>
      <c r="E1347" s="4">
        <v>7</v>
      </c>
      <c r="F1347" s="4">
        <v>358</v>
      </c>
      <c r="G1347" s="4">
        <v>35</v>
      </c>
      <c r="H1347" s="4">
        <v>49</v>
      </c>
      <c r="I1347" s="4">
        <v>51</v>
      </c>
      <c r="J1347" s="4">
        <v>20</v>
      </c>
      <c r="K1347" s="4">
        <v>79</v>
      </c>
      <c r="L1347" s="4">
        <v>4</v>
      </c>
      <c r="M1347" s="4">
        <v>2</v>
      </c>
      <c r="N1347" s="4">
        <v>11</v>
      </c>
      <c r="O1347" s="4">
        <v>7</v>
      </c>
      <c r="P1347" s="4">
        <v>93</v>
      </c>
      <c r="Q1347" s="4">
        <v>11</v>
      </c>
      <c r="R1347" s="4">
        <v>89</v>
      </c>
      <c r="S1347" s="4">
        <v>28</v>
      </c>
      <c r="T1347" s="4">
        <v>65</v>
      </c>
      <c r="U1347" s="4">
        <v>305</v>
      </c>
      <c r="V1347" s="4">
        <v>102</v>
      </c>
      <c r="W1347" s="4">
        <v>13</v>
      </c>
      <c r="X1347" s="4">
        <v>4</v>
      </c>
      <c r="Y1347" s="4">
        <v>113</v>
      </c>
      <c r="Z1347" s="4">
        <v>85</v>
      </c>
      <c r="AA1347" s="4">
        <v>62</v>
      </c>
      <c r="AB1347" s="4">
        <v>43</v>
      </c>
      <c r="AC1347" s="4">
        <v>303</v>
      </c>
      <c r="AD1347" s="4">
        <v>15</v>
      </c>
      <c r="AE1347" s="4">
        <v>37</v>
      </c>
      <c r="AF1347" s="4">
        <v>14</v>
      </c>
      <c r="AG1347" s="4">
        <v>365</v>
      </c>
      <c r="AH1347" s="4">
        <v>57</v>
      </c>
      <c r="AI1347" s="4">
        <v>1</v>
      </c>
      <c r="AJ1347" s="4">
        <v>119</v>
      </c>
      <c r="AK1347" s="4">
        <v>298</v>
      </c>
      <c r="AL1347" s="4">
        <v>184</v>
      </c>
      <c r="AM1347" s="4">
        <v>67</v>
      </c>
      <c r="AN1347" s="4">
        <v>8</v>
      </c>
      <c r="AO1347" s="4">
        <v>130</v>
      </c>
      <c r="AP1347" s="4">
        <v>15</v>
      </c>
      <c r="AQ1347" s="4">
        <v>100</v>
      </c>
      <c r="AR1347" s="4">
        <v>304</v>
      </c>
      <c r="AS1347" s="4">
        <v>26</v>
      </c>
      <c r="AT1347" s="4">
        <v>377</v>
      </c>
      <c r="AU1347" s="4">
        <v>17</v>
      </c>
      <c r="AV1347" s="4">
        <v>83</v>
      </c>
      <c r="AW1347" s="4">
        <v>136</v>
      </c>
      <c r="AX1347" s="4">
        <v>69</v>
      </c>
      <c r="AY1347" s="4">
        <v>112</v>
      </c>
    </row>
    <row r="1348" spans="1:51">
      <c r="A1348" s="3"/>
      <c r="C1348" s="11">
        <v>0.94</v>
      </c>
      <c r="D1348" s="11">
        <v>0.97</v>
      </c>
      <c r="E1348" s="11">
        <v>0.9</v>
      </c>
      <c r="F1348" s="11">
        <v>0.94</v>
      </c>
      <c r="G1348" s="11">
        <v>1</v>
      </c>
      <c r="H1348" s="11">
        <v>1</v>
      </c>
      <c r="I1348" s="11">
        <v>0.91</v>
      </c>
      <c r="J1348" s="11">
        <v>0.95</v>
      </c>
      <c r="K1348" s="11">
        <v>0.94</v>
      </c>
      <c r="L1348" s="11">
        <v>1</v>
      </c>
      <c r="M1348" s="11">
        <v>1</v>
      </c>
      <c r="N1348" s="11">
        <v>0.92</v>
      </c>
      <c r="O1348" s="11">
        <v>0.88</v>
      </c>
      <c r="P1348" s="11">
        <v>0.96</v>
      </c>
      <c r="Q1348" s="11">
        <v>1</v>
      </c>
      <c r="R1348" s="11">
        <v>0.95</v>
      </c>
      <c r="S1348" s="11">
        <v>1</v>
      </c>
      <c r="T1348" s="11">
        <v>0.93</v>
      </c>
      <c r="U1348" s="11">
        <v>0.96</v>
      </c>
      <c r="V1348" s="11">
        <v>0.9</v>
      </c>
      <c r="W1348" s="11">
        <v>0.86</v>
      </c>
      <c r="X1348" s="11">
        <v>0.8</v>
      </c>
      <c r="Y1348" s="11">
        <v>0.94</v>
      </c>
      <c r="Z1348" s="11">
        <v>0.93</v>
      </c>
      <c r="AA1348" s="11">
        <v>0.91</v>
      </c>
      <c r="AB1348" s="11">
        <v>1</v>
      </c>
      <c r="AC1348" s="11">
        <v>0.94</v>
      </c>
      <c r="AD1348" s="11">
        <v>0.88</v>
      </c>
      <c r="AE1348" s="11">
        <v>0.9</v>
      </c>
      <c r="AF1348" s="11">
        <v>1</v>
      </c>
      <c r="AG1348" s="11">
        <v>0.95</v>
      </c>
      <c r="AH1348" s="11">
        <v>0.92</v>
      </c>
      <c r="AI1348" s="11">
        <v>1</v>
      </c>
      <c r="AJ1348" s="11">
        <v>0.9</v>
      </c>
      <c r="AK1348" s="11">
        <v>0.96</v>
      </c>
      <c r="AL1348" s="11">
        <v>0.91</v>
      </c>
      <c r="AM1348" s="11">
        <v>0.94</v>
      </c>
      <c r="AN1348" s="11">
        <v>1</v>
      </c>
      <c r="AO1348" s="11">
        <v>1</v>
      </c>
      <c r="AP1348" s="11">
        <v>0.79</v>
      </c>
      <c r="AQ1348" s="11">
        <v>1</v>
      </c>
      <c r="AR1348" s="11">
        <v>0.92</v>
      </c>
      <c r="AS1348" s="11">
        <v>0.87</v>
      </c>
      <c r="AT1348" s="11">
        <v>0.95</v>
      </c>
      <c r="AU1348" s="11">
        <v>0.85</v>
      </c>
      <c r="AV1348" s="11">
        <v>0.98</v>
      </c>
      <c r="AW1348" s="11">
        <v>0.9</v>
      </c>
      <c r="AX1348" s="11">
        <v>0.92</v>
      </c>
      <c r="AY1348" s="11">
        <v>0.99</v>
      </c>
    </row>
    <row r="1349" spans="1:51">
      <c r="A1349" s="3"/>
      <c r="B1349" t="s">
        <v>314</v>
      </c>
      <c r="C1349" s="4">
        <v>19</v>
      </c>
      <c r="D1349" s="4" t="s">
        <v>14</v>
      </c>
      <c r="E1349" s="4">
        <v>1</v>
      </c>
      <c r="F1349" s="4">
        <v>19</v>
      </c>
      <c r="G1349" s="4" t="s">
        <v>14</v>
      </c>
      <c r="H1349" s="4" t="s">
        <v>14</v>
      </c>
      <c r="I1349" s="4">
        <v>4</v>
      </c>
      <c r="J1349" s="4" t="s">
        <v>14</v>
      </c>
      <c r="K1349" s="4">
        <v>4</v>
      </c>
      <c r="L1349" s="4" t="s">
        <v>14</v>
      </c>
      <c r="M1349" s="4" t="s">
        <v>14</v>
      </c>
      <c r="N1349" s="4" t="s">
        <v>14</v>
      </c>
      <c r="O1349" s="4" t="s">
        <v>14</v>
      </c>
      <c r="P1349" s="4">
        <v>4</v>
      </c>
      <c r="Q1349" s="4" t="s">
        <v>14</v>
      </c>
      <c r="R1349" s="4">
        <v>4</v>
      </c>
      <c r="S1349" s="4" t="s">
        <v>14</v>
      </c>
      <c r="T1349" s="4">
        <v>4</v>
      </c>
      <c r="U1349" s="4">
        <v>8</v>
      </c>
      <c r="V1349" s="4">
        <v>9</v>
      </c>
      <c r="W1349" s="4">
        <v>2</v>
      </c>
      <c r="X1349" s="4" t="s">
        <v>14</v>
      </c>
      <c r="Y1349" s="4">
        <v>7</v>
      </c>
      <c r="Z1349" s="4">
        <v>6</v>
      </c>
      <c r="AA1349" s="4">
        <v>2</v>
      </c>
      <c r="AB1349" s="4" t="s">
        <v>14</v>
      </c>
      <c r="AC1349" s="4">
        <v>15</v>
      </c>
      <c r="AD1349" s="4" t="s">
        <v>14</v>
      </c>
      <c r="AE1349" s="4">
        <v>4</v>
      </c>
      <c r="AF1349" s="4" t="s">
        <v>14</v>
      </c>
      <c r="AG1349" s="4">
        <v>16</v>
      </c>
      <c r="AH1349" s="4">
        <v>3</v>
      </c>
      <c r="AI1349" s="4" t="s">
        <v>14</v>
      </c>
      <c r="AJ1349" s="4">
        <v>11</v>
      </c>
      <c r="AK1349" s="4">
        <v>8</v>
      </c>
      <c r="AL1349" s="4">
        <v>17</v>
      </c>
      <c r="AM1349" s="4" t="s">
        <v>14</v>
      </c>
      <c r="AN1349" s="4" t="s">
        <v>14</v>
      </c>
      <c r="AO1349" s="4" t="s">
        <v>14</v>
      </c>
      <c r="AP1349" s="4">
        <v>2</v>
      </c>
      <c r="AQ1349" s="4" t="s">
        <v>14</v>
      </c>
      <c r="AR1349" s="4">
        <v>19</v>
      </c>
      <c r="AS1349" s="4">
        <v>2</v>
      </c>
      <c r="AT1349" s="4">
        <v>17</v>
      </c>
      <c r="AU1349" s="4">
        <v>2</v>
      </c>
      <c r="AV1349" s="4">
        <v>2</v>
      </c>
      <c r="AW1349" s="4">
        <v>10</v>
      </c>
      <c r="AX1349" s="4">
        <v>6</v>
      </c>
      <c r="AY1349" s="4">
        <v>1</v>
      </c>
    </row>
    <row r="1350" spans="1:51">
      <c r="A1350" s="3"/>
      <c r="C1350" s="11">
        <v>0.04</v>
      </c>
      <c r="D1350" s="4" t="s">
        <v>14</v>
      </c>
      <c r="E1350" s="11">
        <v>0.1</v>
      </c>
      <c r="F1350" s="11">
        <v>0.05</v>
      </c>
      <c r="G1350" s="4" t="s">
        <v>14</v>
      </c>
      <c r="H1350" s="4" t="s">
        <v>14</v>
      </c>
      <c r="I1350" s="11">
        <v>7.0000000000000007E-2</v>
      </c>
      <c r="J1350" s="4" t="s">
        <v>14</v>
      </c>
      <c r="K1350" s="11">
        <v>0.05</v>
      </c>
      <c r="L1350" s="4" t="s">
        <v>14</v>
      </c>
      <c r="M1350" s="4" t="s">
        <v>14</v>
      </c>
      <c r="N1350" s="4" t="s">
        <v>14</v>
      </c>
      <c r="O1350" s="4" t="s">
        <v>14</v>
      </c>
      <c r="P1350" s="11">
        <v>0.04</v>
      </c>
      <c r="Q1350" s="4" t="s">
        <v>14</v>
      </c>
      <c r="R1350" s="11">
        <v>0.04</v>
      </c>
      <c r="S1350" s="4" t="s">
        <v>14</v>
      </c>
      <c r="T1350" s="11">
        <v>0.06</v>
      </c>
      <c r="U1350" s="11">
        <v>0.03</v>
      </c>
      <c r="V1350" s="11">
        <v>0.08</v>
      </c>
      <c r="W1350" s="11">
        <v>0.14000000000000001</v>
      </c>
      <c r="X1350" s="4" t="s">
        <v>14</v>
      </c>
      <c r="Y1350" s="11">
        <v>0.06</v>
      </c>
      <c r="Z1350" s="11">
        <v>7.0000000000000007E-2</v>
      </c>
      <c r="AA1350" s="11">
        <v>0.03</v>
      </c>
      <c r="AB1350" s="4" t="s">
        <v>14</v>
      </c>
      <c r="AC1350" s="11">
        <v>0.05</v>
      </c>
      <c r="AD1350" s="4" t="s">
        <v>14</v>
      </c>
      <c r="AE1350" s="11">
        <v>0.1</v>
      </c>
      <c r="AF1350" s="4" t="s">
        <v>14</v>
      </c>
      <c r="AG1350" s="11">
        <v>0.04</v>
      </c>
      <c r="AH1350" s="11">
        <v>0.05</v>
      </c>
      <c r="AI1350" s="4" t="s">
        <v>14</v>
      </c>
      <c r="AJ1350" s="11">
        <v>0.08</v>
      </c>
      <c r="AK1350" s="11">
        <v>0.03</v>
      </c>
      <c r="AL1350" s="11">
        <v>0.09</v>
      </c>
      <c r="AM1350" s="4" t="s">
        <v>14</v>
      </c>
      <c r="AN1350" s="4" t="s">
        <v>14</v>
      </c>
      <c r="AO1350" s="4" t="s">
        <v>14</v>
      </c>
      <c r="AP1350" s="11">
        <v>0.11</v>
      </c>
      <c r="AQ1350" s="4" t="s">
        <v>14</v>
      </c>
      <c r="AR1350" s="11">
        <v>0.06</v>
      </c>
      <c r="AS1350" s="11">
        <v>7.0000000000000007E-2</v>
      </c>
      <c r="AT1350" s="11">
        <v>0.04</v>
      </c>
      <c r="AU1350" s="11">
        <v>0.1</v>
      </c>
      <c r="AV1350" s="11">
        <v>0.02</v>
      </c>
      <c r="AW1350" s="11">
        <v>7.0000000000000007E-2</v>
      </c>
      <c r="AX1350" s="11">
        <v>0.08</v>
      </c>
      <c r="AY1350" s="11">
        <v>0.01</v>
      </c>
    </row>
    <row r="1351" spans="1:51">
      <c r="A1351" s="3"/>
      <c r="B1351" t="s">
        <v>315</v>
      </c>
      <c r="C1351" s="4">
        <v>2</v>
      </c>
      <c r="D1351" s="4" t="s">
        <v>14</v>
      </c>
      <c r="E1351" s="4" t="s">
        <v>14</v>
      </c>
      <c r="F1351" s="4">
        <v>2</v>
      </c>
      <c r="G1351" s="4" t="s">
        <v>14</v>
      </c>
      <c r="H1351" s="4" t="s">
        <v>14</v>
      </c>
      <c r="I1351" s="4" t="s">
        <v>14</v>
      </c>
      <c r="J1351" s="4" t="s">
        <v>14</v>
      </c>
      <c r="K1351" s="4" t="s">
        <v>14</v>
      </c>
      <c r="L1351" s="4" t="s">
        <v>14</v>
      </c>
      <c r="M1351" s="4" t="s">
        <v>14</v>
      </c>
      <c r="N1351" s="4" t="s">
        <v>14</v>
      </c>
      <c r="O1351" s="4" t="s">
        <v>14</v>
      </c>
      <c r="P1351" s="4" t="s">
        <v>14</v>
      </c>
      <c r="Q1351" s="4" t="s">
        <v>14</v>
      </c>
      <c r="R1351" s="4" t="s">
        <v>14</v>
      </c>
      <c r="S1351" s="4" t="s">
        <v>14</v>
      </c>
      <c r="T1351" s="4" t="s">
        <v>14</v>
      </c>
      <c r="U1351" s="4">
        <v>2</v>
      </c>
      <c r="V1351" s="4" t="s">
        <v>14</v>
      </c>
      <c r="W1351" s="4" t="s">
        <v>14</v>
      </c>
      <c r="X1351" s="4" t="s">
        <v>14</v>
      </c>
      <c r="Y1351" s="4" t="s">
        <v>14</v>
      </c>
      <c r="Z1351" s="4" t="s">
        <v>14</v>
      </c>
      <c r="AA1351" s="4">
        <v>2</v>
      </c>
      <c r="AB1351" s="4" t="s">
        <v>14</v>
      </c>
      <c r="AC1351" s="4">
        <v>2</v>
      </c>
      <c r="AD1351" s="4" t="s">
        <v>14</v>
      </c>
      <c r="AE1351" s="4" t="s">
        <v>14</v>
      </c>
      <c r="AF1351" s="4" t="s">
        <v>14</v>
      </c>
      <c r="AG1351" s="4">
        <v>2</v>
      </c>
      <c r="AH1351" s="4" t="s">
        <v>14</v>
      </c>
      <c r="AI1351" s="4" t="s">
        <v>14</v>
      </c>
      <c r="AJ1351" s="4" t="s">
        <v>14</v>
      </c>
      <c r="AK1351" s="4">
        <v>2</v>
      </c>
      <c r="AL1351" s="4" t="s">
        <v>14</v>
      </c>
      <c r="AM1351" s="4">
        <v>2</v>
      </c>
      <c r="AN1351" s="4" t="s">
        <v>14</v>
      </c>
      <c r="AO1351" s="4" t="s">
        <v>14</v>
      </c>
      <c r="AP1351" s="4" t="s">
        <v>14</v>
      </c>
      <c r="AQ1351" s="4" t="s">
        <v>14</v>
      </c>
      <c r="AR1351" s="4">
        <v>2</v>
      </c>
      <c r="AS1351" s="4">
        <v>2</v>
      </c>
      <c r="AT1351" s="4" t="s">
        <v>14</v>
      </c>
      <c r="AU1351" s="4" t="s">
        <v>14</v>
      </c>
      <c r="AV1351" s="4" t="s">
        <v>14</v>
      </c>
      <c r="AW1351" s="4">
        <v>2</v>
      </c>
      <c r="AX1351" s="4" t="s">
        <v>14</v>
      </c>
      <c r="AY1351" s="4" t="s">
        <v>14</v>
      </c>
    </row>
    <row r="1352" spans="1:51">
      <c r="A1352" s="3"/>
      <c r="C1352" s="11">
        <v>0</v>
      </c>
      <c r="D1352" s="4" t="s">
        <v>14</v>
      </c>
      <c r="E1352" s="4" t="s">
        <v>14</v>
      </c>
      <c r="F1352" s="11">
        <v>0.01</v>
      </c>
      <c r="G1352" s="4" t="s">
        <v>14</v>
      </c>
      <c r="H1352" s="4" t="s">
        <v>14</v>
      </c>
      <c r="I1352" s="4" t="s">
        <v>14</v>
      </c>
      <c r="J1352" s="4" t="s">
        <v>14</v>
      </c>
      <c r="K1352" s="4" t="s">
        <v>14</v>
      </c>
      <c r="L1352" s="4" t="s">
        <v>14</v>
      </c>
      <c r="M1352" s="4" t="s">
        <v>14</v>
      </c>
      <c r="N1352" s="4" t="s">
        <v>14</v>
      </c>
      <c r="O1352" s="4" t="s">
        <v>14</v>
      </c>
      <c r="P1352" s="4" t="s">
        <v>14</v>
      </c>
      <c r="Q1352" s="4" t="s">
        <v>14</v>
      </c>
      <c r="R1352" s="4" t="s">
        <v>14</v>
      </c>
      <c r="S1352" s="4" t="s">
        <v>14</v>
      </c>
      <c r="T1352" s="4" t="s">
        <v>14</v>
      </c>
      <c r="U1352" s="11">
        <v>0.01</v>
      </c>
      <c r="V1352" s="4" t="s">
        <v>14</v>
      </c>
      <c r="W1352" s="4" t="s">
        <v>14</v>
      </c>
      <c r="X1352" s="4" t="s">
        <v>14</v>
      </c>
      <c r="Y1352" s="4" t="s">
        <v>14</v>
      </c>
      <c r="Z1352" s="4" t="s">
        <v>14</v>
      </c>
      <c r="AA1352" s="11">
        <v>0.03</v>
      </c>
      <c r="AB1352" s="4" t="s">
        <v>14</v>
      </c>
      <c r="AC1352" s="11">
        <v>0.01</v>
      </c>
      <c r="AD1352" s="4" t="s">
        <v>14</v>
      </c>
      <c r="AE1352" s="4" t="s">
        <v>14</v>
      </c>
      <c r="AF1352" s="4" t="s">
        <v>14</v>
      </c>
      <c r="AG1352" s="11">
        <v>0.01</v>
      </c>
      <c r="AH1352" s="4" t="s">
        <v>14</v>
      </c>
      <c r="AI1352" s="4" t="s">
        <v>14</v>
      </c>
      <c r="AJ1352" s="4" t="s">
        <v>14</v>
      </c>
      <c r="AK1352" s="11">
        <v>0.01</v>
      </c>
      <c r="AL1352" s="4" t="s">
        <v>14</v>
      </c>
      <c r="AM1352" s="11">
        <v>0.03</v>
      </c>
      <c r="AN1352" s="4" t="s">
        <v>14</v>
      </c>
      <c r="AO1352" s="4" t="s">
        <v>14</v>
      </c>
      <c r="AP1352" s="4" t="s">
        <v>14</v>
      </c>
      <c r="AQ1352" s="4" t="s">
        <v>14</v>
      </c>
      <c r="AR1352" s="11">
        <v>0.01</v>
      </c>
      <c r="AS1352" s="11">
        <v>7.0000000000000007E-2</v>
      </c>
      <c r="AT1352" s="4" t="s">
        <v>14</v>
      </c>
      <c r="AU1352" s="4" t="s">
        <v>14</v>
      </c>
      <c r="AV1352" s="4" t="s">
        <v>14</v>
      </c>
      <c r="AW1352" s="11">
        <v>0.01</v>
      </c>
      <c r="AX1352" s="4" t="s">
        <v>14</v>
      </c>
      <c r="AY1352" s="4" t="s">
        <v>14</v>
      </c>
    </row>
    <row r="1353" spans="1:51">
      <c r="A1353" s="3"/>
      <c r="B1353" t="s">
        <v>316</v>
      </c>
      <c r="C1353" s="4" t="s">
        <v>14</v>
      </c>
      <c r="D1353" s="4" t="s">
        <v>14</v>
      </c>
      <c r="E1353" s="4" t="s">
        <v>14</v>
      </c>
      <c r="F1353" s="4" t="s">
        <v>14</v>
      </c>
      <c r="G1353" s="4" t="s">
        <v>14</v>
      </c>
      <c r="H1353" s="4" t="s">
        <v>14</v>
      </c>
      <c r="I1353" s="4" t="s">
        <v>14</v>
      </c>
      <c r="J1353" s="4" t="s">
        <v>14</v>
      </c>
      <c r="K1353" s="4" t="s">
        <v>14</v>
      </c>
      <c r="L1353" s="4" t="s">
        <v>14</v>
      </c>
      <c r="M1353" s="4" t="s">
        <v>14</v>
      </c>
      <c r="N1353" s="4" t="s">
        <v>14</v>
      </c>
      <c r="O1353" s="4" t="s">
        <v>14</v>
      </c>
      <c r="P1353" s="4" t="s">
        <v>14</v>
      </c>
      <c r="Q1353" s="4" t="s">
        <v>14</v>
      </c>
      <c r="R1353" s="4" t="s">
        <v>14</v>
      </c>
      <c r="S1353" s="4" t="s">
        <v>14</v>
      </c>
      <c r="T1353" s="4" t="s">
        <v>14</v>
      </c>
      <c r="U1353" s="4" t="s">
        <v>14</v>
      </c>
      <c r="V1353" s="4" t="s">
        <v>14</v>
      </c>
      <c r="W1353" s="4" t="s">
        <v>14</v>
      </c>
      <c r="X1353" s="4" t="s">
        <v>14</v>
      </c>
      <c r="Y1353" s="4" t="s">
        <v>14</v>
      </c>
      <c r="Z1353" s="4" t="s">
        <v>14</v>
      </c>
      <c r="AA1353" s="4" t="s">
        <v>14</v>
      </c>
      <c r="AB1353" s="4" t="s">
        <v>14</v>
      </c>
      <c r="AC1353" s="4" t="s">
        <v>14</v>
      </c>
      <c r="AD1353" s="4" t="s">
        <v>14</v>
      </c>
      <c r="AE1353" s="4" t="s">
        <v>14</v>
      </c>
      <c r="AF1353" s="4" t="s">
        <v>14</v>
      </c>
      <c r="AG1353" s="4" t="s">
        <v>14</v>
      </c>
      <c r="AH1353" s="4" t="s">
        <v>14</v>
      </c>
      <c r="AI1353" s="4" t="s">
        <v>14</v>
      </c>
      <c r="AJ1353" s="4" t="s">
        <v>14</v>
      </c>
      <c r="AK1353" s="4" t="s">
        <v>14</v>
      </c>
      <c r="AL1353" s="4" t="s">
        <v>14</v>
      </c>
      <c r="AM1353" s="4" t="s">
        <v>14</v>
      </c>
      <c r="AN1353" s="4" t="s">
        <v>14</v>
      </c>
      <c r="AO1353" s="4" t="s">
        <v>14</v>
      </c>
      <c r="AP1353" s="4" t="s">
        <v>14</v>
      </c>
      <c r="AQ1353" s="4" t="s">
        <v>14</v>
      </c>
      <c r="AR1353" s="4" t="s">
        <v>14</v>
      </c>
      <c r="AS1353" s="4" t="s">
        <v>14</v>
      </c>
      <c r="AT1353" s="4" t="s">
        <v>14</v>
      </c>
      <c r="AU1353" s="4" t="s">
        <v>14</v>
      </c>
      <c r="AV1353" s="4" t="s">
        <v>14</v>
      </c>
      <c r="AW1353" s="4" t="s">
        <v>14</v>
      </c>
      <c r="AX1353" s="4" t="s">
        <v>14</v>
      </c>
      <c r="AY1353" s="4" t="s">
        <v>14</v>
      </c>
    </row>
    <row r="1354" spans="1:51">
      <c r="A1354" s="3"/>
      <c r="C1354" s="4" t="s">
        <v>14</v>
      </c>
      <c r="D1354" s="4" t="s">
        <v>14</v>
      </c>
      <c r="E1354" s="4" t="s">
        <v>14</v>
      </c>
      <c r="F1354" s="4" t="s">
        <v>14</v>
      </c>
      <c r="G1354" s="4" t="s">
        <v>14</v>
      </c>
      <c r="H1354" s="4" t="s">
        <v>14</v>
      </c>
      <c r="I1354" s="4" t="s">
        <v>14</v>
      </c>
      <c r="J1354" s="4" t="s">
        <v>14</v>
      </c>
      <c r="K1354" s="4" t="s">
        <v>14</v>
      </c>
      <c r="L1354" s="4" t="s">
        <v>14</v>
      </c>
      <c r="M1354" s="4" t="s">
        <v>14</v>
      </c>
      <c r="N1354" s="4" t="s">
        <v>14</v>
      </c>
      <c r="O1354" s="4" t="s">
        <v>14</v>
      </c>
      <c r="P1354" s="4" t="s">
        <v>14</v>
      </c>
      <c r="Q1354" s="4" t="s">
        <v>14</v>
      </c>
      <c r="R1354" s="4" t="s">
        <v>14</v>
      </c>
      <c r="S1354" s="4" t="s">
        <v>14</v>
      </c>
      <c r="T1354" s="4" t="s">
        <v>14</v>
      </c>
      <c r="U1354" s="4" t="s">
        <v>14</v>
      </c>
      <c r="V1354" s="4" t="s">
        <v>14</v>
      </c>
      <c r="W1354" s="4" t="s">
        <v>14</v>
      </c>
      <c r="X1354" s="4" t="s">
        <v>14</v>
      </c>
      <c r="Y1354" s="4" t="s">
        <v>14</v>
      </c>
      <c r="Z1354" s="4" t="s">
        <v>14</v>
      </c>
      <c r="AA1354" s="4" t="s">
        <v>14</v>
      </c>
      <c r="AB1354" s="4" t="s">
        <v>14</v>
      </c>
      <c r="AC1354" s="4" t="s">
        <v>14</v>
      </c>
      <c r="AD1354" s="4" t="s">
        <v>14</v>
      </c>
      <c r="AE1354" s="4" t="s">
        <v>14</v>
      </c>
      <c r="AF1354" s="4" t="s">
        <v>14</v>
      </c>
      <c r="AG1354" s="4" t="s">
        <v>14</v>
      </c>
      <c r="AH1354" s="4" t="s">
        <v>14</v>
      </c>
      <c r="AI1354" s="4" t="s">
        <v>14</v>
      </c>
      <c r="AJ1354" s="4" t="s">
        <v>14</v>
      </c>
      <c r="AK1354" s="4" t="s">
        <v>14</v>
      </c>
      <c r="AL1354" s="4" t="s">
        <v>14</v>
      </c>
      <c r="AM1354" s="4" t="s">
        <v>14</v>
      </c>
      <c r="AN1354" s="4" t="s">
        <v>14</v>
      </c>
      <c r="AO1354" s="4" t="s">
        <v>14</v>
      </c>
      <c r="AP1354" s="4" t="s">
        <v>14</v>
      </c>
      <c r="AQ1354" s="4" t="s">
        <v>14</v>
      </c>
      <c r="AR1354" s="4" t="s">
        <v>14</v>
      </c>
      <c r="AS1354" s="4" t="s">
        <v>14</v>
      </c>
      <c r="AT1354" s="4" t="s">
        <v>14</v>
      </c>
      <c r="AU1354" s="4" t="s">
        <v>14</v>
      </c>
      <c r="AV1354" s="4" t="s">
        <v>14</v>
      </c>
      <c r="AW1354" s="4" t="s">
        <v>14</v>
      </c>
      <c r="AX1354" s="4" t="s">
        <v>14</v>
      </c>
      <c r="AY1354" s="4" t="s">
        <v>14</v>
      </c>
    </row>
    <row r="1355" spans="1:51">
      <c r="A1355" s="3"/>
      <c r="B1355" t="s">
        <v>317</v>
      </c>
      <c r="C1355" s="4">
        <v>5</v>
      </c>
      <c r="D1355" s="4">
        <v>1</v>
      </c>
      <c r="E1355" s="4" t="s">
        <v>14</v>
      </c>
      <c r="F1355" s="4">
        <v>4</v>
      </c>
      <c r="G1355" s="4" t="s">
        <v>14</v>
      </c>
      <c r="H1355" s="4" t="s">
        <v>14</v>
      </c>
      <c r="I1355" s="4">
        <v>1</v>
      </c>
      <c r="J1355" s="4">
        <v>1</v>
      </c>
      <c r="K1355" s="4">
        <v>1</v>
      </c>
      <c r="L1355" s="4" t="s">
        <v>14</v>
      </c>
      <c r="M1355" s="4" t="s">
        <v>14</v>
      </c>
      <c r="N1355" s="4">
        <v>1</v>
      </c>
      <c r="O1355" s="4">
        <v>1</v>
      </c>
      <c r="P1355" s="4" t="s">
        <v>14</v>
      </c>
      <c r="Q1355" s="4" t="s">
        <v>14</v>
      </c>
      <c r="R1355" s="4">
        <v>1</v>
      </c>
      <c r="S1355" s="4" t="s">
        <v>14</v>
      </c>
      <c r="T1355" s="4">
        <v>1</v>
      </c>
      <c r="U1355" s="4">
        <v>2</v>
      </c>
      <c r="V1355" s="4">
        <v>2</v>
      </c>
      <c r="W1355" s="4" t="s">
        <v>14</v>
      </c>
      <c r="X1355" s="4">
        <v>1</v>
      </c>
      <c r="Y1355" s="4" t="s">
        <v>14</v>
      </c>
      <c r="Z1355" s="4" t="s">
        <v>14</v>
      </c>
      <c r="AA1355" s="4">
        <v>2</v>
      </c>
      <c r="AB1355" s="4" t="s">
        <v>14</v>
      </c>
      <c r="AC1355" s="4">
        <v>2</v>
      </c>
      <c r="AD1355" s="4">
        <v>2</v>
      </c>
      <c r="AE1355" s="4" t="s">
        <v>14</v>
      </c>
      <c r="AF1355" s="4" t="s">
        <v>14</v>
      </c>
      <c r="AG1355" s="4">
        <v>2</v>
      </c>
      <c r="AH1355" s="4">
        <v>2</v>
      </c>
      <c r="AI1355" s="4" t="s">
        <v>14</v>
      </c>
      <c r="AJ1355" s="4">
        <v>2</v>
      </c>
      <c r="AK1355" s="4">
        <v>2</v>
      </c>
      <c r="AL1355" s="4" t="s">
        <v>14</v>
      </c>
      <c r="AM1355" s="4">
        <v>2</v>
      </c>
      <c r="AN1355" s="4" t="s">
        <v>14</v>
      </c>
      <c r="AO1355" s="4" t="s">
        <v>14</v>
      </c>
      <c r="AP1355" s="4">
        <v>2</v>
      </c>
      <c r="AQ1355" s="4" t="s">
        <v>14</v>
      </c>
      <c r="AR1355" s="4">
        <v>4</v>
      </c>
      <c r="AS1355" s="4" t="s">
        <v>14</v>
      </c>
      <c r="AT1355" s="4">
        <v>4</v>
      </c>
      <c r="AU1355" s="4">
        <v>1</v>
      </c>
      <c r="AV1355" s="4" t="s">
        <v>14</v>
      </c>
      <c r="AW1355" s="4">
        <v>2</v>
      </c>
      <c r="AX1355" s="4" t="s">
        <v>14</v>
      </c>
      <c r="AY1355" s="4" t="s">
        <v>14</v>
      </c>
    </row>
    <row r="1356" spans="1:51">
      <c r="A1356" s="3"/>
      <c r="C1356" s="11">
        <v>0.01</v>
      </c>
      <c r="D1356" s="11">
        <v>0.03</v>
      </c>
      <c r="E1356" s="4" t="s">
        <v>14</v>
      </c>
      <c r="F1356" s="11">
        <v>0.01</v>
      </c>
      <c r="G1356" s="4" t="s">
        <v>14</v>
      </c>
      <c r="H1356" s="4" t="s">
        <v>14</v>
      </c>
      <c r="I1356" s="11">
        <v>0.02</v>
      </c>
      <c r="J1356" s="11">
        <v>0.05</v>
      </c>
      <c r="K1356" s="11">
        <v>0.01</v>
      </c>
      <c r="L1356" s="4" t="s">
        <v>14</v>
      </c>
      <c r="M1356" s="4" t="s">
        <v>14</v>
      </c>
      <c r="N1356" s="11">
        <v>0.08</v>
      </c>
      <c r="O1356" s="11">
        <v>0.13</v>
      </c>
      <c r="P1356" s="4" t="s">
        <v>14</v>
      </c>
      <c r="Q1356" s="4" t="s">
        <v>14</v>
      </c>
      <c r="R1356" s="11">
        <v>0.01</v>
      </c>
      <c r="S1356" s="4" t="s">
        <v>14</v>
      </c>
      <c r="T1356" s="11">
        <v>0.01</v>
      </c>
      <c r="U1356" s="11">
        <v>0.01</v>
      </c>
      <c r="V1356" s="11">
        <v>0.02</v>
      </c>
      <c r="W1356" s="4" t="s">
        <v>14</v>
      </c>
      <c r="X1356" s="11">
        <v>0.2</v>
      </c>
      <c r="Y1356" s="4" t="s">
        <v>14</v>
      </c>
      <c r="Z1356" s="4" t="s">
        <v>14</v>
      </c>
      <c r="AA1356" s="11">
        <v>0.03</v>
      </c>
      <c r="AB1356" s="4" t="s">
        <v>14</v>
      </c>
      <c r="AC1356" s="11">
        <v>0.01</v>
      </c>
      <c r="AD1356" s="11">
        <v>0.12</v>
      </c>
      <c r="AE1356" s="4" t="s">
        <v>14</v>
      </c>
      <c r="AF1356" s="4" t="s">
        <v>14</v>
      </c>
      <c r="AG1356" s="11">
        <v>0.01</v>
      </c>
      <c r="AH1356" s="11">
        <v>0.03</v>
      </c>
      <c r="AI1356" s="4" t="s">
        <v>14</v>
      </c>
      <c r="AJ1356" s="11">
        <v>0.02</v>
      </c>
      <c r="AK1356" s="11">
        <v>0.01</v>
      </c>
      <c r="AL1356" s="4" t="s">
        <v>14</v>
      </c>
      <c r="AM1356" s="11">
        <v>0.03</v>
      </c>
      <c r="AN1356" s="4" t="s">
        <v>14</v>
      </c>
      <c r="AO1356" s="4" t="s">
        <v>14</v>
      </c>
      <c r="AP1356" s="11">
        <v>0.11</v>
      </c>
      <c r="AQ1356" s="4" t="s">
        <v>14</v>
      </c>
      <c r="AR1356" s="11">
        <v>0.01</v>
      </c>
      <c r="AS1356" s="4" t="s">
        <v>14</v>
      </c>
      <c r="AT1356" s="11">
        <v>0.01</v>
      </c>
      <c r="AU1356" s="11">
        <v>0.05</v>
      </c>
      <c r="AV1356" s="4" t="s">
        <v>14</v>
      </c>
      <c r="AW1356" s="11">
        <v>0.01</v>
      </c>
      <c r="AX1356" s="4" t="s">
        <v>14</v>
      </c>
      <c r="AY1356" s="4" t="s">
        <v>14</v>
      </c>
    </row>
    <row r="1357" spans="1:51">
      <c r="A1357" s="3"/>
      <c r="B1357" t="s">
        <v>318</v>
      </c>
      <c r="C1357" s="4">
        <v>26</v>
      </c>
      <c r="D1357" s="4">
        <v>1</v>
      </c>
      <c r="E1357" s="4">
        <v>1</v>
      </c>
      <c r="F1357" s="4">
        <v>25</v>
      </c>
      <c r="G1357" s="4" t="s">
        <v>14</v>
      </c>
      <c r="H1357" s="4" t="s">
        <v>14</v>
      </c>
      <c r="I1357" s="4">
        <v>5</v>
      </c>
      <c r="J1357" s="4">
        <v>1</v>
      </c>
      <c r="K1357" s="4">
        <v>5</v>
      </c>
      <c r="L1357" s="4" t="s">
        <v>14</v>
      </c>
      <c r="M1357" s="4" t="s">
        <v>14</v>
      </c>
      <c r="N1357" s="4">
        <v>1</v>
      </c>
      <c r="O1357" s="4">
        <v>1</v>
      </c>
      <c r="P1357" s="4">
        <v>4</v>
      </c>
      <c r="Q1357" s="4" t="s">
        <v>14</v>
      </c>
      <c r="R1357" s="4">
        <v>5</v>
      </c>
      <c r="S1357" s="4" t="s">
        <v>14</v>
      </c>
      <c r="T1357" s="4">
        <v>5</v>
      </c>
      <c r="U1357" s="4">
        <v>12</v>
      </c>
      <c r="V1357" s="4">
        <v>11</v>
      </c>
      <c r="W1357" s="4">
        <v>2</v>
      </c>
      <c r="X1357" s="4">
        <v>1</v>
      </c>
      <c r="Y1357" s="4">
        <v>7</v>
      </c>
      <c r="Z1357" s="4">
        <v>6</v>
      </c>
      <c r="AA1357" s="4">
        <v>6</v>
      </c>
      <c r="AB1357" s="4" t="s">
        <v>14</v>
      </c>
      <c r="AC1357" s="4">
        <v>19</v>
      </c>
      <c r="AD1357" s="4">
        <v>2</v>
      </c>
      <c r="AE1357" s="4">
        <v>4</v>
      </c>
      <c r="AF1357" s="4" t="s">
        <v>14</v>
      </c>
      <c r="AG1357" s="4">
        <v>21</v>
      </c>
      <c r="AH1357" s="4">
        <v>5</v>
      </c>
      <c r="AI1357" s="4" t="s">
        <v>14</v>
      </c>
      <c r="AJ1357" s="4">
        <v>13</v>
      </c>
      <c r="AK1357" s="4">
        <v>12</v>
      </c>
      <c r="AL1357" s="4">
        <v>17</v>
      </c>
      <c r="AM1357" s="4">
        <v>4</v>
      </c>
      <c r="AN1357" s="4" t="s">
        <v>14</v>
      </c>
      <c r="AO1357" s="4" t="s">
        <v>14</v>
      </c>
      <c r="AP1357" s="4">
        <v>4</v>
      </c>
      <c r="AQ1357" s="4" t="s">
        <v>14</v>
      </c>
      <c r="AR1357" s="4">
        <v>25</v>
      </c>
      <c r="AS1357" s="4">
        <v>4</v>
      </c>
      <c r="AT1357" s="4">
        <v>21</v>
      </c>
      <c r="AU1357" s="4">
        <v>3</v>
      </c>
      <c r="AV1357" s="4">
        <v>2</v>
      </c>
      <c r="AW1357" s="4">
        <v>14</v>
      </c>
      <c r="AX1357" s="4">
        <v>6</v>
      </c>
      <c r="AY1357" s="4">
        <v>1</v>
      </c>
    </row>
    <row r="1358" spans="1:51">
      <c r="A1358" s="3"/>
      <c r="C1358" s="11">
        <v>0.06</v>
      </c>
      <c r="D1358" s="11">
        <v>0.03</v>
      </c>
      <c r="E1358" s="11">
        <v>0.1</v>
      </c>
      <c r="F1358" s="11">
        <v>0.06</v>
      </c>
      <c r="G1358" s="4" t="s">
        <v>14</v>
      </c>
      <c r="H1358" s="4" t="s">
        <v>14</v>
      </c>
      <c r="I1358" s="11">
        <v>0.09</v>
      </c>
      <c r="J1358" s="11">
        <v>0.05</v>
      </c>
      <c r="K1358" s="11">
        <v>0.06</v>
      </c>
      <c r="L1358" s="4" t="s">
        <v>14</v>
      </c>
      <c r="M1358" s="4" t="s">
        <v>14</v>
      </c>
      <c r="N1358" s="11">
        <v>0.08</v>
      </c>
      <c r="O1358" s="11">
        <v>0.13</v>
      </c>
      <c r="P1358" s="11">
        <v>0.04</v>
      </c>
      <c r="Q1358" s="4" t="s">
        <v>14</v>
      </c>
      <c r="R1358" s="11">
        <v>0.05</v>
      </c>
      <c r="S1358" s="4" t="s">
        <v>14</v>
      </c>
      <c r="T1358" s="11">
        <v>7.0000000000000007E-2</v>
      </c>
      <c r="U1358" s="11">
        <v>0.04</v>
      </c>
      <c r="V1358" s="11">
        <v>0.1</v>
      </c>
      <c r="W1358" s="11">
        <v>0.14000000000000001</v>
      </c>
      <c r="X1358" s="11">
        <v>0.2</v>
      </c>
      <c r="Y1358" s="11">
        <v>0.06</v>
      </c>
      <c r="Z1358" s="11">
        <v>7.0000000000000007E-2</v>
      </c>
      <c r="AA1358" s="11">
        <v>0.09</v>
      </c>
      <c r="AB1358" s="4" t="s">
        <v>14</v>
      </c>
      <c r="AC1358" s="11">
        <v>0.06</v>
      </c>
      <c r="AD1358" s="11">
        <v>0.12</v>
      </c>
      <c r="AE1358" s="11">
        <v>0.1</v>
      </c>
      <c r="AF1358" s="4" t="s">
        <v>14</v>
      </c>
      <c r="AG1358" s="11">
        <v>0.05</v>
      </c>
      <c r="AH1358" s="11">
        <v>0.08</v>
      </c>
      <c r="AI1358" s="4" t="s">
        <v>14</v>
      </c>
      <c r="AJ1358" s="11">
        <v>0.1</v>
      </c>
      <c r="AK1358" s="11">
        <v>0.04</v>
      </c>
      <c r="AL1358" s="11">
        <v>0.09</v>
      </c>
      <c r="AM1358" s="11">
        <v>0.06</v>
      </c>
      <c r="AN1358" s="4" t="s">
        <v>14</v>
      </c>
      <c r="AO1358" s="4" t="s">
        <v>14</v>
      </c>
      <c r="AP1358" s="11">
        <v>0.21</v>
      </c>
      <c r="AQ1358" s="4" t="s">
        <v>14</v>
      </c>
      <c r="AR1358" s="11">
        <v>0.08</v>
      </c>
      <c r="AS1358" s="11">
        <v>0.13</v>
      </c>
      <c r="AT1358" s="11">
        <v>0.05</v>
      </c>
      <c r="AU1358" s="11">
        <v>0.15</v>
      </c>
      <c r="AV1358" s="11">
        <v>0.02</v>
      </c>
      <c r="AW1358" s="11">
        <v>0.1</v>
      </c>
      <c r="AX1358" s="11">
        <v>0.08</v>
      </c>
      <c r="AY1358" s="11">
        <v>0.01</v>
      </c>
    </row>
    <row r="1359" spans="1:51">
      <c r="A1359" s="3"/>
    </row>
    <row r="1360" spans="1:51">
      <c r="A1360" s="3"/>
    </row>
    <row r="1361" spans="1:51">
      <c r="A1361" s="2" t="s">
        <v>359</v>
      </c>
    </row>
    <row r="1362" spans="1:51">
      <c r="A1362" s="3"/>
    </row>
    <row r="1363" spans="1:51" s="10" customFormat="1" ht="29.25" customHeight="1">
      <c r="A1363" s="9"/>
      <c r="C1363" s="7" t="s">
        <v>39</v>
      </c>
      <c r="D1363" s="14" t="s">
        <v>15</v>
      </c>
      <c r="E1363" s="15"/>
      <c r="F1363" s="15"/>
      <c r="G1363" s="15"/>
      <c r="H1363" s="14" t="s">
        <v>16</v>
      </c>
      <c r="I1363" s="15"/>
      <c r="J1363" s="14" t="s">
        <v>17</v>
      </c>
      <c r="K1363" s="15"/>
      <c r="L1363" s="15"/>
      <c r="M1363" s="15"/>
      <c r="N1363" s="15"/>
      <c r="O1363" s="14" t="s">
        <v>40</v>
      </c>
      <c r="P1363" s="15"/>
      <c r="Q1363" s="14" t="s">
        <v>19</v>
      </c>
      <c r="R1363" s="15"/>
      <c r="S1363" s="14" t="s">
        <v>41</v>
      </c>
      <c r="T1363" s="15"/>
      <c r="U1363" s="14" t="s">
        <v>42</v>
      </c>
      <c r="V1363" s="15"/>
      <c r="W1363" s="15"/>
      <c r="X1363" s="15"/>
      <c r="Y1363" s="14" t="s">
        <v>22</v>
      </c>
      <c r="Z1363" s="15"/>
      <c r="AA1363" s="15"/>
      <c r="AB1363" s="15"/>
      <c r="AC1363" s="15"/>
      <c r="AD1363" s="15"/>
      <c r="AE1363" s="15"/>
      <c r="AF1363" s="15"/>
      <c r="AG1363" s="14" t="s">
        <v>23</v>
      </c>
      <c r="AH1363" s="15"/>
      <c r="AI1363" s="15"/>
      <c r="AJ1363" s="14" t="s">
        <v>24</v>
      </c>
      <c r="AK1363" s="15"/>
      <c r="AL1363" s="14" t="s">
        <v>25</v>
      </c>
      <c r="AM1363" s="15"/>
      <c r="AN1363" s="15"/>
      <c r="AO1363" s="15"/>
      <c r="AP1363" s="15"/>
      <c r="AQ1363" s="15"/>
      <c r="AR1363" s="15"/>
      <c r="AS1363" s="14" t="s">
        <v>26</v>
      </c>
      <c r="AT1363" s="15"/>
      <c r="AU1363" s="14" t="s">
        <v>43</v>
      </c>
      <c r="AV1363" s="15"/>
      <c r="AW1363" s="14" t="s">
        <v>44</v>
      </c>
      <c r="AX1363" s="15"/>
      <c r="AY1363" s="15"/>
    </row>
    <row r="1364" spans="1:51" s="7" customFormat="1" ht="32.25" customHeight="1">
      <c r="A1364" s="6"/>
      <c r="D1364" s="8" t="s">
        <v>45</v>
      </c>
      <c r="E1364" s="8" t="s">
        <v>46</v>
      </c>
      <c r="F1364" s="8" t="s">
        <v>47</v>
      </c>
      <c r="G1364" s="8" t="s">
        <v>48</v>
      </c>
      <c r="H1364" s="8" t="s">
        <v>49</v>
      </c>
      <c r="I1364" s="8" t="s">
        <v>50</v>
      </c>
      <c r="J1364" s="8" t="s">
        <v>51</v>
      </c>
      <c r="K1364" s="8" t="s">
        <v>52</v>
      </c>
      <c r="L1364" s="8" t="s">
        <v>53</v>
      </c>
      <c r="M1364" s="8" t="s">
        <v>54</v>
      </c>
      <c r="N1364" s="8" t="s">
        <v>55</v>
      </c>
      <c r="O1364" s="8" t="s">
        <v>56</v>
      </c>
      <c r="P1364" s="8" t="s">
        <v>57</v>
      </c>
      <c r="Q1364" s="8" t="s">
        <v>56</v>
      </c>
      <c r="R1364" s="8" t="s">
        <v>57</v>
      </c>
      <c r="S1364" s="8" t="s">
        <v>56</v>
      </c>
      <c r="T1364" s="8" t="s">
        <v>57</v>
      </c>
      <c r="U1364" s="8" t="s">
        <v>58</v>
      </c>
      <c r="V1364" s="8" t="s">
        <v>59</v>
      </c>
      <c r="W1364" s="8" t="s">
        <v>60</v>
      </c>
      <c r="X1364" s="8" t="s">
        <v>61</v>
      </c>
      <c r="Y1364" s="8" t="s">
        <v>62</v>
      </c>
      <c r="Z1364" s="8" t="s">
        <v>63</v>
      </c>
      <c r="AA1364" s="8" t="s">
        <v>64</v>
      </c>
      <c r="AB1364" s="8" t="s">
        <v>65</v>
      </c>
      <c r="AC1364" s="8" t="s">
        <v>66</v>
      </c>
      <c r="AD1364" s="8" t="s">
        <v>67</v>
      </c>
      <c r="AE1364" s="8" t="s">
        <v>68</v>
      </c>
      <c r="AF1364" s="8" t="s">
        <v>69</v>
      </c>
      <c r="AG1364" s="8" t="s">
        <v>70</v>
      </c>
      <c r="AH1364" s="8" t="s">
        <v>71</v>
      </c>
      <c r="AI1364" s="8" t="s">
        <v>72</v>
      </c>
      <c r="AJ1364" s="8" t="s">
        <v>73</v>
      </c>
      <c r="AK1364" s="8" t="s">
        <v>74</v>
      </c>
      <c r="AL1364" s="8" t="s">
        <v>75</v>
      </c>
      <c r="AM1364" s="8" t="s">
        <v>76</v>
      </c>
      <c r="AN1364" s="8" t="s">
        <v>77</v>
      </c>
      <c r="AO1364" s="8" t="s">
        <v>78</v>
      </c>
      <c r="AP1364" s="8" t="s">
        <v>79</v>
      </c>
      <c r="AQ1364" s="8" t="s">
        <v>80</v>
      </c>
      <c r="AR1364" s="8" t="s">
        <v>81</v>
      </c>
      <c r="AS1364" s="8" t="s">
        <v>82</v>
      </c>
      <c r="AT1364" s="8" t="s">
        <v>57</v>
      </c>
      <c r="AU1364" s="8" t="s">
        <v>56</v>
      </c>
      <c r="AV1364" s="8" t="s">
        <v>57</v>
      </c>
      <c r="AW1364" s="8" t="s">
        <v>83</v>
      </c>
      <c r="AX1364" s="8" t="s">
        <v>84</v>
      </c>
      <c r="AY1364" s="8" t="s">
        <v>85</v>
      </c>
    </row>
    <row r="1365" spans="1:51">
      <c r="A1365" s="3" t="s">
        <v>86</v>
      </c>
      <c r="C1365" s="4">
        <v>1088</v>
      </c>
      <c r="D1365" s="4">
        <v>666</v>
      </c>
      <c r="E1365" s="4">
        <v>230</v>
      </c>
      <c r="F1365" s="4">
        <v>153</v>
      </c>
      <c r="G1365" s="4">
        <v>39</v>
      </c>
      <c r="H1365" s="4">
        <v>503</v>
      </c>
      <c r="I1365" s="4">
        <v>492</v>
      </c>
      <c r="J1365" s="4">
        <v>337</v>
      </c>
      <c r="K1365" s="4">
        <v>671</v>
      </c>
      <c r="L1365" s="4">
        <v>98</v>
      </c>
      <c r="M1365" s="4">
        <v>26</v>
      </c>
      <c r="N1365" s="4">
        <v>57</v>
      </c>
      <c r="O1365" s="4">
        <v>286</v>
      </c>
      <c r="P1365" s="4">
        <v>709</v>
      </c>
      <c r="Q1365" s="4">
        <v>363</v>
      </c>
      <c r="R1365" s="4">
        <v>659</v>
      </c>
      <c r="S1365" s="4">
        <v>499</v>
      </c>
      <c r="T1365" s="4">
        <v>478</v>
      </c>
      <c r="U1365" s="4">
        <v>185</v>
      </c>
      <c r="V1365" s="4">
        <v>197</v>
      </c>
      <c r="W1365" s="4">
        <v>416</v>
      </c>
      <c r="X1365" s="4">
        <v>288</v>
      </c>
      <c r="Y1365" s="4">
        <v>236</v>
      </c>
      <c r="Z1365" s="4">
        <v>202</v>
      </c>
      <c r="AA1365" s="4">
        <v>129</v>
      </c>
      <c r="AB1365" s="4">
        <v>245</v>
      </c>
      <c r="AC1365" s="4">
        <v>812</v>
      </c>
      <c r="AD1365" s="4">
        <v>40</v>
      </c>
      <c r="AE1365" s="4">
        <v>110</v>
      </c>
      <c r="AF1365" s="4">
        <v>15</v>
      </c>
      <c r="AG1365" s="4">
        <v>433</v>
      </c>
      <c r="AH1365" s="4">
        <v>467</v>
      </c>
      <c r="AI1365" s="4">
        <v>147</v>
      </c>
      <c r="AJ1365" s="4">
        <v>302</v>
      </c>
      <c r="AK1365" s="4">
        <v>731</v>
      </c>
      <c r="AL1365" s="4">
        <v>377</v>
      </c>
      <c r="AM1365" s="4">
        <v>83</v>
      </c>
      <c r="AN1365" s="4">
        <v>9</v>
      </c>
      <c r="AO1365" s="4">
        <v>485</v>
      </c>
      <c r="AP1365" s="4">
        <v>22</v>
      </c>
      <c r="AQ1365" s="4">
        <v>405</v>
      </c>
      <c r="AR1365" s="4">
        <v>572</v>
      </c>
      <c r="AS1365" s="4">
        <v>106</v>
      </c>
      <c r="AT1365" s="4">
        <v>902</v>
      </c>
      <c r="AU1365" s="4">
        <v>468</v>
      </c>
      <c r="AV1365" s="4">
        <v>526</v>
      </c>
      <c r="AW1365" s="4">
        <v>449</v>
      </c>
      <c r="AX1365" s="4">
        <v>187</v>
      </c>
      <c r="AY1365" s="4">
        <v>289</v>
      </c>
    </row>
    <row r="1366" spans="1:51">
      <c r="A1366" s="3"/>
    </row>
    <row r="1367" spans="1:51">
      <c r="A1367" s="3" t="s">
        <v>360</v>
      </c>
      <c r="B1367" t="s">
        <v>327</v>
      </c>
      <c r="C1367" s="4">
        <v>453</v>
      </c>
      <c r="D1367" s="4">
        <v>306</v>
      </c>
      <c r="E1367" s="4">
        <v>49</v>
      </c>
      <c r="F1367" s="4">
        <v>86</v>
      </c>
      <c r="G1367" s="4">
        <v>12</v>
      </c>
      <c r="H1367" s="4">
        <v>220</v>
      </c>
      <c r="I1367" s="4">
        <v>189</v>
      </c>
      <c r="J1367" s="4">
        <v>130</v>
      </c>
      <c r="K1367" s="4">
        <v>308</v>
      </c>
      <c r="L1367" s="4">
        <v>44</v>
      </c>
      <c r="M1367" s="4">
        <v>11</v>
      </c>
      <c r="N1367" s="4">
        <v>20</v>
      </c>
      <c r="O1367" s="4">
        <v>156</v>
      </c>
      <c r="P1367" s="4">
        <v>253</v>
      </c>
      <c r="Q1367" s="4">
        <v>161</v>
      </c>
      <c r="R1367" s="4">
        <v>254</v>
      </c>
      <c r="S1367" s="4">
        <v>216</v>
      </c>
      <c r="T1367" s="4">
        <v>184</v>
      </c>
      <c r="U1367" s="4">
        <v>90</v>
      </c>
      <c r="V1367" s="4">
        <v>90</v>
      </c>
      <c r="W1367" s="4">
        <v>189</v>
      </c>
      <c r="X1367" s="4">
        <v>82</v>
      </c>
      <c r="Y1367" s="4">
        <v>103</v>
      </c>
      <c r="Z1367" s="4">
        <v>93</v>
      </c>
      <c r="AA1367" s="4">
        <v>73</v>
      </c>
      <c r="AB1367" s="4">
        <v>93</v>
      </c>
      <c r="AC1367" s="4">
        <v>362</v>
      </c>
      <c r="AD1367" s="4">
        <v>12</v>
      </c>
      <c r="AE1367" s="4">
        <v>35</v>
      </c>
      <c r="AF1367" s="4">
        <v>3</v>
      </c>
      <c r="AG1367" s="4">
        <v>195</v>
      </c>
      <c r="AH1367" s="4">
        <v>203</v>
      </c>
      <c r="AI1367" s="4">
        <v>37</v>
      </c>
      <c r="AJ1367" s="4">
        <v>158</v>
      </c>
      <c r="AK1367" s="4">
        <v>270</v>
      </c>
      <c r="AL1367" s="4">
        <v>237</v>
      </c>
      <c r="AM1367" s="4">
        <v>66</v>
      </c>
      <c r="AN1367" s="4">
        <v>6</v>
      </c>
      <c r="AO1367" s="4">
        <v>70</v>
      </c>
      <c r="AP1367" s="4">
        <v>16</v>
      </c>
      <c r="AQ1367" s="4">
        <v>40</v>
      </c>
      <c r="AR1367" s="4">
        <v>355</v>
      </c>
      <c r="AS1367" s="4">
        <v>22</v>
      </c>
      <c r="AT1367" s="4">
        <v>393</v>
      </c>
      <c r="AU1367" s="4">
        <v>193</v>
      </c>
      <c r="AV1367" s="4">
        <v>216</v>
      </c>
      <c r="AW1367" s="4">
        <v>165</v>
      </c>
      <c r="AX1367" s="4">
        <v>96</v>
      </c>
      <c r="AY1367" s="4">
        <v>114</v>
      </c>
    </row>
    <row r="1368" spans="1:51">
      <c r="A1368" s="3"/>
      <c r="C1368" s="11">
        <v>0.42</v>
      </c>
      <c r="D1368" s="11">
        <v>0.46</v>
      </c>
      <c r="E1368" s="11">
        <v>0.21</v>
      </c>
      <c r="F1368" s="11">
        <v>0.56000000000000005</v>
      </c>
      <c r="G1368" s="11">
        <v>0.3</v>
      </c>
      <c r="H1368" s="11">
        <v>0.44</v>
      </c>
      <c r="I1368" s="11">
        <v>0.38</v>
      </c>
      <c r="J1368" s="11">
        <v>0.39</v>
      </c>
      <c r="K1368" s="11">
        <v>0.46</v>
      </c>
      <c r="L1368" s="11">
        <v>0.44</v>
      </c>
      <c r="M1368" s="11">
        <v>0.41</v>
      </c>
      <c r="N1368" s="11">
        <v>0.36</v>
      </c>
      <c r="O1368" s="11">
        <v>0.54</v>
      </c>
      <c r="P1368" s="11">
        <v>0.36</v>
      </c>
      <c r="Q1368" s="11">
        <v>0.44</v>
      </c>
      <c r="R1368" s="11">
        <v>0.39</v>
      </c>
      <c r="S1368" s="11">
        <v>0.43</v>
      </c>
      <c r="T1368" s="11">
        <v>0.39</v>
      </c>
      <c r="U1368" s="11">
        <v>0.48</v>
      </c>
      <c r="V1368" s="11">
        <v>0.46</v>
      </c>
      <c r="W1368" s="11">
        <v>0.45</v>
      </c>
      <c r="X1368" s="11">
        <v>0.28000000000000003</v>
      </c>
      <c r="Y1368" s="11">
        <v>0.44</v>
      </c>
      <c r="Z1368" s="11">
        <v>0.46</v>
      </c>
      <c r="AA1368" s="11">
        <v>0.56000000000000005</v>
      </c>
      <c r="AB1368" s="11">
        <v>0.38</v>
      </c>
      <c r="AC1368" s="11">
        <v>0.45</v>
      </c>
      <c r="AD1368" s="11">
        <v>0.28999999999999998</v>
      </c>
      <c r="AE1368" s="11">
        <v>0.31</v>
      </c>
      <c r="AF1368" s="11">
        <v>0.19</v>
      </c>
      <c r="AG1368" s="11">
        <v>0.45</v>
      </c>
      <c r="AH1368" s="11">
        <v>0.43</v>
      </c>
      <c r="AI1368" s="11">
        <v>0.25</v>
      </c>
      <c r="AJ1368" s="11">
        <v>0.52</v>
      </c>
      <c r="AK1368" s="11">
        <v>0.37</v>
      </c>
      <c r="AL1368" s="11">
        <v>0.63</v>
      </c>
      <c r="AM1368" s="11">
        <v>0.8</v>
      </c>
      <c r="AN1368" s="11">
        <v>0.67</v>
      </c>
      <c r="AO1368" s="11">
        <v>0.14000000000000001</v>
      </c>
      <c r="AP1368" s="11">
        <v>0.73</v>
      </c>
      <c r="AQ1368" s="11">
        <v>0.1</v>
      </c>
      <c r="AR1368" s="11">
        <v>0.62</v>
      </c>
      <c r="AS1368" s="11">
        <v>0.2</v>
      </c>
      <c r="AT1368" s="11">
        <v>0.44</v>
      </c>
      <c r="AU1368" s="11">
        <v>0.41</v>
      </c>
      <c r="AV1368" s="11">
        <v>0.41</v>
      </c>
      <c r="AW1368" s="11">
        <v>0.37</v>
      </c>
      <c r="AX1368" s="11">
        <v>0.51</v>
      </c>
      <c r="AY1368" s="11">
        <v>0.39</v>
      </c>
    </row>
    <row r="1369" spans="1:51">
      <c r="A1369" s="3"/>
      <c r="B1369" t="s">
        <v>328</v>
      </c>
      <c r="C1369" s="4">
        <v>332</v>
      </c>
      <c r="D1369" s="4">
        <v>190</v>
      </c>
      <c r="E1369" s="4">
        <v>84</v>
      </c>
      <c r="F1369" s="4">
        <v>41</v>
      </c>
      <c r="G1369" s="4">
        <v>17</v>
      </c>
      <c r="H1369" s="4">
        <v>159</v>
      </c>
      <c r="I1369" s="4">
        <v>150</v>
      </c>
      <c r="J1369" s="4">
        <v>108</v>
      </c>
      <c r="K1369" s="4">
        <v>207</v>
      </c>
      <c r="L1369" s="4">
        <v>29</v>
      </c>
      <c r="M1369" s="4">
        <v>12</v>
      </c>
      <c r="N1369" s="4">
        <v>20</v>
      </c>
      <c r="O1369" s="4">
        <v>76</v>
      </c>
      <c r="P1369" s="4">
        <v>234</v>
      </c>
      <c r="Q1369" s="4">
        <v>111</v>
      </c>
      <c r="R1369" s="4">
        <v>204</v>
      </c>
      <c r="S1369" s="4">
        <v>157</v>
      </c>
      <c r="T1369" s="4">
        <v>148</v>
      </c>
      <c r="U1369" s="4">
        <v>53</v>
      </c>
      <c r="V1369" s="4">
        <v>75</v>
      </c>
      <c r="W1369" s="4">
        <v>115</v>
      </c>
      <c r="X1369" s="4">
        <v>89</v>
      </c>
      <c r="Y1369" s="4">
        <v>69</v>
      </c>
      <c r="Z1369" s="4">
        <v>67</v>
      </c>
      <c r="AA1369" s="4">
        <v>35</v>
      </c>
      <c r="AB1369" s="4">
        <v>74</v>
      </c>
      <c r="AC1369" s="4">
        <v>246</v>
      </c>
      <c r="AD1369" s="4">
        <v>16</v>
      </c>
      <c r="AE1369" s="4">
        <v>36</v>
      </c>
      <c r="AF1369" s="4">
        <v>6</v>
      </c>
      <c r="AG1369" s="4">
        <v>162</v>
      </c>
      <c r="AH1369" s="4">
        <v>94</v>
      </c>
      <c r="AI1369" s="4">
        <v>64</v>
      </c>
      <c r="AJ1369" s="4">
        <v>91</v>
      </c>
      <c r="AK1369" s="4">
        <v>224</v>
      </c>
      <c r="AL1369" s="4">
        <v>85</v>
      </c>
      <c r="AM1369" s="4">
        <v>10</v>
      </c>
      <c r="AN1369" s="4">
        <v>2</v>
      </c>
      <c r="AO1369" s="4">
        <v>200</v>
      </c>
      <c r="AP1369" s="4">
        <v>7</v>
      </c>
      <c r="AQ1369" s="4">
        <v>185</v>
      </c>
      <c r="AR1369" s="4">
        <v>118</v>
      </c>
      <c r="AS1369" s="4">
        <v>38</v>
      </c>
      <c r="AT1369" s="4">
        <v>272</v>
      </c>
      <c r="AU1369" s="4">
        <v>150</v>
      </c>
      <c r="AV1369" s="4">
        <v>160</v>
      </c>
      <c r="AW1369" s="4">
        <v>148</v>
      </c>
      <c r="AX1369" s="4">
        <v>45</v>
      </c>
      <c r="AY1369" s="4">
        <v>84</v>
      </c>
    </row>
    <row r="1370" spans="1:51">
      <c r="A1370" s="3"/>
      <c r="C1370" s="11">
        <v>0.3</v>
      </c>
      <c r="D1370" s="11">
        <v>0.28999999999999998</v>
      </c>
      <c r="E1370" s="11">
        <v>0.36</v>
      </c>
      <c r="F1370" s="11">
        <v>0.27</v>
      </c>
      <c r="G1370" s="11">
        <v>0.43</v>
      </c>
      <c r="H1370" s="11">
        <v>0.32</v>
      </c>
      <c r="I1370" s="11">
        <v>0.31</v>
      </c>
      <c r="J1370" s="11">
        <v>0.32</v>
      </c>
      <c r="K1370" s="11">
        <v>0.31</v>
      </c>
      <c r="L1370" s="11">
        <v>0.28999999999999998</v>
      </c>
      <c r="M1370" s="11">
        <v>0.47</v>
      </c>
      <c r="N1370" s="11">
        <v>0.35</v>
      </c>
      <c r="O1370" s="11">
        <v>0.27</v>
      </c>
      <c r="P1370" s="11">
        <v>0.33</v>
      </c>
      <c r="Q1370" s="11">
        <v>0.31</v>
      </c>
      <c r="R1370" s="11">
        <v>0.31</v>
      </c>
      <c r="S1370" s="11">
        <v>0.31</v>
      </c>
      <c r="T1370" s="11">
        <v>0.31</v>
      </c>
      <c r="U1370" s="11">
        <v>0.28999999999999998</v>
      </c>
      <c r="V1370" s="11">
        <v>0.38</v>
      </c>
      <c r="W1370" s="11">
        <v>0.28000000000000003</v>
      </c>
      <c r="X1370" s="11">
        <v>0.31</v>
      </c>
      <c r="Y1370" s="11">
        <v>0.28999999999999998</v>
      </c>
      <c r="Z1370" s="11">
        <v>0.33</v>
      </c>
      <c r="AA1370" s="11">
        <v>0.27</v>
      </c>
      <c r="AB1370" s="11">
        <v>0.3</v>
      </c>
      <c r="AC1370" s="11">
        <v>0.3</v>
      </c>
      <c r="AD1370" s="11">
        <v>0.4</v>
      </c>
      <c r="AE1370" s="11">
        <v>0.33</v>
      </c>
      <c r="AF1370" s="11">
        <v>0.38</v>
      </c>
      <c r="AG1370" s="11">
        <v>0.37</v>
      </c>
      <c r="AH1370" s="11">
        <v>0.2</v>
      </c>
      <c r="AI1370" s="11">
        <v>0.44</v>
      </c>
      <c r="AJ1370" s="11">
        <v>0.3</v>
      </c>
      <c r="AK1370" s="11">
        <v>0.31</v>
      </c>
      <c r="AL1370" s="11">
        <v>0.23</v>
      </c>
      <c r="AM1370" s="11">
        <v>0.12</v>
      </c>
      <c r="AN1370" s="11">
        <v>0.19</v>
      </c>
      <c r="AO1370" s="11">
        <v>0.41</v>
      </c>
      <c r="AP1370" s="11">
        <v>0.3</v>
      </c>
      <c r="AQ1370" s="11">
        <v>0.46</v>
      </c>
      <c r="AR1370" s="11">
        <v>0.21</v>
      </c>
      <c r="AS1370" s="11">
        <v>0.36</v>
      </c>
      <c r="AT1370" s="11">
        <v>0.3</v>
      </c>
      <c r="AU1370" s="11">
        <v>0.32</v>
      </c>
      <c r="AV1370" s="11">
        <v>0.3</v>
      </c>
      <c r="AW1370" s="11">
        <v>0.33</v>
      </c>
      <c r="AX1370" s="11">
        <v>0.24</v>
      </c>
      <c r="AY1370" s="11">
        <v>0.28999999999999998</v>
      </c>
    </row>
    <row r="1371" spans="1:51">
      <c r="A1371" s="3"/>
      <c r="B1371" t="s">
        <v>329</v>
      </c>
      <c r="C1371" s="4">
        <v>261</v>
      </c>
      <c r="D1371" s="4">
        <v>153</v>
      </c>
      <c r="E1371" s="4">
        <v>84</v>
      </c>
      <c r="F1371" s="4">
        <v>12</v>
      </c>
      <c r="G1371" s="4">
        <v>13</v>
      </c>
      <c r="H1371" s="4">
        <v>124</v>
      </c>
      <c r="I1371" s="4">
        <v>129</v>
      </c>
      <c r="J1371" s="4">
        <v>108</v>
      </c>
      <c r="K1371" s="4">
        <v>143</v>
      </c>
      <c r="L1371" s="4">
        <v>24</v>
      </c>
      <c r="M1371" s="4">
        <v>5</v>
      </c>
      <c r="N1371" s="4">
        <v>10</v>
      </c>
      <c r="O1371" s="4">
        <v>55</v>
      </c>
      <c r="P1371" s="4">
        <v>199</v>
      </c>
      <c r="Q1371" s="4">
        <v>88</v>
      </c>
      <c r="R1371" s="4">
        <v>171</v>
      </c>
      <c r="S1371" s="4">
        <v>130</v>
      </c>
      <c r="T1371" s="4">
        <v>120</v>
      </c>
      <c r="U1371" s="4">
        <v>34</v>
      </c>
      <c r="V1371" s="4">
        <v>34</v>
      </c>
      <c r="W1371" s="4">
        <v>108</v>
      </c>
      <c r="X1371" s="4">
        <v>85</v>
      </c>
      <c r="Y1371" s="4">
        <v>49</v>
      </c>
      <c r="Z1371" s="4">
        <v>40</v>
      </c>
      <c r="AA1371" s="4">
        <v>20</v>
      </c>
      <c r="AB1371" s="4">
        <v>76</v>
      </c>
      <c r="AC1371" s="4">
        <v>186</v>
      </c>
      <c r="AD1371" s="4">
        <v>18</v>
      </c>
      <c r="AE1371" s="4">
        <v>28</v>
      </c>
      <c r="AF1371" s="4">
        <v>7</v>
      </c>
      <c r="AG1371" s="4">
        <v>98</v>
      </c>
      <c r="AH1371" s="4">
        <v>123</v>
      </c>
      <c r="AI1371" s="4">
        <v>33</v>
      </c>
      <c r="AJ1371" s="4">
        <v>25</v>
      </c>
      <c r="AK1371" s="4">
        <v>223</v>
      </c>
      <c r="AL1371" s="4">
        <v>49</v>
      </c>
      <c r="AM1371" s="4">
        <v>2</v>
      </c>
      <c r="AN1371" s="4">
        <v>3</v>
      </c>
      <c r="AO1371" s="4">
        <v>186</v>
      </c>
      <c r="AP1371" s="4">
        <v>2</v>
      </c>
      <c r="AQ1371" s="4">
        <v>166</v>
      </c>
      <c r="AR1371" s="4">
        <v>75</v>
      </c>
      <c r="AS1371" s="4">
        <v>22</v>
      </c>
      <c r="AT1371" s="4">
        <v>220</v>
      </c>
      <c r="AU1371" s="4">
        <v>112</v>
      </c>
      <c r="AV1371" s="4">
        <v>141</v>
      </c>
      <c r="AW1371" s="4">
        <v>123</v>
      </c>
      <c r="AX1371" s="4">
        <v>32</v>
      </c>
      <c r="AY1371" s="4">
        <v>75</v>
      </c>
    </row>
    <row r="1372" spans="1:51">
      <c r="A1372" s="3"/>
      <c r="C1372" s="11">
        <v>0.24</v>
      </c>
      <c r="D1372" s="11">
        <v>0.23</v>
      </c>
      <c r="E1372" s="11">
        <v>0.36</v>
      </c>
      <c r="F1372" s="11">
        <v>0.08</v>
      </c>
      <c r="G1372" s="11">
        <v>0.33</v>
      </c>
      <c r="H1372" s="11">
        <v>0.25</v>
      </c>
      <c r="I1372" s="11">
        <v>0.26</v>
      </c>
      <c r="J1372" s="11">
        <v>0.32</v>
      </c>
      <c r="K1372" s="11">
        <v>0.21</v>
      </c>
      <c r="L1372" s="11">
        <v>0.24</v>
      </c>
      <c r="M1372" s="11">
        <v>0.18</v>
      </c>
      <c r="N1372" s="11">
        <v>0.18</v>
      </c>
      <c r="O1372" s="11">
        <v>0.19</v>
      </c>
      <c r="P1372" s="11">
        <v>0.28000000000000003</v>
      </c>
      <c r="Q1372" s="11">
        <v>0.24</v>
      </c>
      <c r="R1372" s="11">
        <v>0.26</v>
      </c>
      <c r="S1372" s="11">
        <v>0.26</v>
      </c>
      <c r="T1372" s="11">
        <v>0.25</v>
      </c>
      <c r="U1372" s="11">
        <v>0.18</v>
      </c>
      <c r="V1372" s="11">
        <v>0.17</v>
      </c>
      <c r="W1372" s="11">
        <v>0.26</v>
      </c>
      <c r="X1372" s="11">
        <v>0.3</v>
      </c>
      <c r="Y1372" s="11">
        <v>0.21</v>
      </c>
      <c r="Z1372" s="11">
        <v>0.2</v>
      </c>
      <c r="AA1372" s="11">
        <v>0.16</v>
      </c>
      <c r="AB1372" s="11">
        <v>0.31</v>
      </c>
      <c r="AC1372" s="11">
        <v>0.23</v>
      </c>
      <c r="AD1372" s="11">
        <v>0.45</v>
      </c>
      <c r="AE1372" s="11">
        <v>0.25</v>
      </c>
      <c r="AF1372" s="11">
        <v>0.5</v>
      </c>
      <c r="AG1372" s="11">
        <v>0.23</v>
      </c>
      <c r="AH1372" s="11">
        <v>0.26</v>
      </c>
      <c r="AI1372" s="11">
        <v>0.22</v>
      </c>
      <c r="AJ1372" s="11">
        <v>0.08</v>
      </c>
      <c r="AK1372" s="11">
        <v>0.31</v>
      </c>
      <c r="AL1372" s="11">
        <v>0.13</v>
      </c>
      <c r="AM1372" s="11">
        <v>0.02</v>
      </c>
      <c r="AN1372" s="11">
        <v>0.27</v>
      </c>
      <c r="AO1372" s="11">
        <v>0.38</v>
      </c>
      <c r="AP1372" s="11">
        <v>0.09</v>
      </c>
      <c r="AQ1372" s="11">
        <v>0.41</v>
      </c>
      <c r="AR1372" s="11">
        <v>0.13</v>
      </c>
      <c r="AS1372" s="11">
        <v>0.21</v>
      </c>
      <c r="AT1372" s="11">
        <v>0.24</v>
      </c>
      <c r="AU1372" s="11">
        <v>0.24</v>
      </c>
      <c r="AV1372" s="11">
        <v>0.27</v>
      </c>
      <c r="AW1372" s="11">
        <v>0.27</v>
      </c>
      <c r="AX1372" s="11">
        <v>0.17</v>
      </c>
      <c r="AY1372" s="11">
        <v>0.26</v>
      </c>
    </row>
    <row r="1373" spans="1:51">
      <c r="A1373" s="3"/>
      <c r="B1373" t="s">
        <v>330</v>
      </c>
      <c r="C1373" s="4">
        <v>219</v>
      </c>
      <c r="D1373" s="4">
        <v>145</v>
      </c>
      <c r="E1373" s="4">
        <v>21</v>
      </c>
      <c r="F1373" s="4">
        <v>45</v>
      </c>
      <c r="G1373" s="4">
        <v>8</v>
      </c>
      <c r="H1373" s="4">
        <v>101</v>
      </c>
      <c r="I1373" s="4">
        <v>86</v>
      </c>
      <c r="J1373" s="4">
        <v>68</v>
      </c>
      <c r="K1373" s="4">
        <v>145</v>
      </c>
      <c r="L1373" s="4">
        <v>20</v>
      </c>
      <c r="M1373" s="4">
        <v>6</v>
      </c>
      <c r="N1373" s="4">
        <v>16</v>
      </c>
      <c r="O1373" s="4">
        <v>88</v>
      </c>
      <c r="P1373" s="4">
        <v>99</v>
      </c>
      <c r="Q1373" s="4">
        <v>75</v>
      </c>
      <c r="R1373" s="4">
        <v>117</v>
      </c>
      <c r="S1373" s="4">
        <v>93</v>
      </c>
      <c r="T1373" s="4">
        <v>89</v>
      </c>
      <c r="U1373" s="4">
        <v>43</v>
      </c>
      <c r="V1373" s="4">
        <v>45</v>
      </c>
      <c r="W1373" s="4">
        <v>97</v>
      </c>
      <c r="X1373" s="4">
        <v>32</v>
      </c>
      <c r="Y1373" s="4">
        <v>69</v>
      </c>
      <c r="Z1373" s="4">
        <v>45</v>
      </c>
      <c r="AA1373" s="4">
        <v>36</v>
      </c>
      <c r="AB1373" s="4">
        <v>24</v>
      </c>
      <c r="AC1373" s="4">
        <v>173</v>
      </c>
      <c r="AD1373" s="4">
        <v>6</v>
      </c>
      <c r="AE1373" s="4">
        <v>22</v>
      </c>
      <c r="AF1373" s="4">
        <v>2</v>
      </c>
      <c r="AG1373" s="4">
        <v>131</v>
      </c>
      <c r="AH1373" s="4">
        <v>70</v>
      </c>
      <c r="AI1373" s="4">
        <v>14</v>
      </c>
      <c r="AJ1373" s="4">
        <v>80</v>
      </c>
      <c r="AK1373" s="4">
        <v>130</v>
      </c>
      <c r="AL1373" s="4">
        <v>148</v>
      </c>
      <c r="AM1373" s="4">
        <v>4</v>
      </c>
      <c r="AN1373" s="4">
        <v>2</v>
      </c>
      <c r="AO1373" s="4">
        <v>33</v>
      </c>
      <c r="AP1373" s="4">
        <v>9</v>
      </c>
      <c r="AQ1373" s="4">
        <v>26</v>
      </c>
      <c r="AR1373" s="4">
        <v>169</v>
      </c>
      <c r="AS1373" s="4">
        <v>16</v>
      </c>
      <c r="AT1373" s="4">
        <v>194</v>
      </c>
      <c r="AU1373" s="4">
        <v>103</v>
      </c>
      <c r="AV1373" s="4">
        <v>83</v>
      </c>
      <c r="AW1373" s="4">
        <v>72</v>
      </c>
      <c r="AX1373" s="4">
        <v>39</v>
      </c>
      <c r="AY1373" s="4">
        <v>66</v>
      </c>
    </row>
    <row r="1374" spans="1:51">
      <c r="A1374" s="3"/>
      <c r="C1374" s="11">
        <v>0.2</v>
      </c>
      <c r="D1374" s="11">
        <v>0.22</v>
      </c>
      <c r="E1374" s="11">
        <v>0.09</v>
      </c>
      <c r="F1374" s="11">
        <v>0.3</v>
      </c>
      <c r="G1374" s="11">
        <v>0.2</v>
      </c>
      <c r="H1374" s="11">
        <v>0.2</v>
      </c>
      <c r="I1374" s="11">
        <v>0.17</v>
      </c>
      <c r="J1374" s="11">
        <v>0.2</v>
      </c>
      <c r="K1374" s="11">
        <v>0.22</v>
      </c>
      <c r="L1374" s="11">
        <v>0.21</v>
      </c>
      <c r="M1374" s="11">
        <v>0.23</v>
      </c>
      <c r="N1374" s="11">
        <v>0.28000000000000003</v>
      </c>
      <c r="O1374" s="11">
        <v>0.31</v>
      </c>
      <c r="P1374" s="11">
        <v>0.14000000000000001</v>
      </c>
      <c r="Q1374" s="11">
        <v>0.21</v>
      </c>
      <c r="R1374" s="11">
        <v>0.18</v>
      </c>
      <c r="S1374" s="11">
        <v>0.19</v>
      </c>
      <c r="T1374" s="11">
        <v>0.19</v>
      </c>
      <c r="U1374" s="11">
        <v>0.23</v>
      </c>
      <c r="V1374" s="11">
        <v>0.23</v>
      </c>
      <c r="W1374" s="11">
        <v>0.23</v>
      </c>
      <c r="X1374" s="11">
        <v>0.11</v>
      </c>
      <c r="Y1374" s="11">
        <v>0.28999999999999998</v>
      </c>
      <c r="Z1374" s="11">
        <v>0.22</v>
      </c>
      <c r="AA1374" s="11">
        <v>0.28000000000000003</v>
      </c>
      <c r="AB1374" s="11">
        <v>0.1</v>
      </c>
      <c r="AC1374" s="11">
        <v>0.21</v>
      </c>
      <c r="AD1374" s="11">
        <v>0.15</v>
      </c>
      <c r="AE1374" s="11">
        <v>0.2</v>
      </c>
      <c r="AF1374" s="11">
        <v>0.12</v>
      </c>
      <c r="AG1374" s="11">
        <v>0.3</v>
      </c>
      <c r="AH1374" s="11">
        <v>0.15</v>
      </c>
      <c r="AI1374" s="11">
        <v>0.1</v>
      </c>
      <c r="AJ1374" s="11">
        <v>0.27</v>
      </c>
      <c r="AK1374" s="11">
        <v>0.18</v>
      </c>
      <c r="AL1374" s="11">
        <v>0.39</v>
      </c>
      <c r="AM1374" s="11">
        <v>0.05</v>
      </c>
      <c r="AN1374" s="11">
        <v>0.19</v>
      </c>
      <c r="AO1374" s="11">
        <v>7.0000000000000007E-2</v>
      </c>
      <c r="AP1374" s="11">
        <v>0.39</v>
      </c>
      <c r="AQ1374" s="11">
        <v>7.0000000000000007E-2</v>
      </c>
      <c r="AR1374" s="11">
        <v>0.3</v>
      </c>
      <c r="AS1374" s="11">
        <v>0.15</v>
      </c>
      <c r="AT1374" s="11">
        <v>0.21</v>
      </c>
      <c r="AU1374" s="11">
        <v>0.22</v>
      </c>
      <c r="AV1374" s="11">
        <v>0.16</v>
      </c>
      <c r="AW1374" s="11">
        <v>0.16</v>
      </c>
      <c r="AX1374" s="11">
        <v>0.21</v>
      </c>
      <c r="AY1374" s="11">
        <v>0.23</v>
      </c>
    </row>
    <row r="1375" spans="1:51">
      <c r="A1375" s="3"/>
      <c r="B1375" t="s">
        <v>331</v>
      </c>
      <c r="C1375" s="4">
        <v>61</v>
      </c>
      <c r="D1375" s="4">
        <v>35</v>
      </c>
      <c r="E1375" s="4">
        <v>19</v>
      </c>
      <c r="F1375" s="4">
        <v>6</v>
      </c>
      <c r="G1375" s="4">
        <v>1</v>
      </c>
      <c r="H1375" s="4">
        <v>21</v>
      </c>
      <c r="I1375" s="4">
        <v>36</v>
      </c>
      <c r="J1375" s="4">
        <v>17</v>
      </c>
      <c r="K1375" s="4">
        <v>34</v>
      </c>
      <c r="L1375" s="4">
        <v>1</v>
      </c>
      <c r="M1375" s="4">
        <v>4</v>
      </c>
      <c r="N1375" s="4">
        <v>5</v>
      </c>
      <c r="O1375" s="4">
        <v>11</v>
      </c>
      <c r="P1375" s="4">
        <v>46</v>
      </c>
      <c r="Q1375" s="4">
        <v>22</v>
      </c>
      <c r="R1375" s="4">
        <v>39</v>
      </c>
      <c r="S1375" s="4">
        <v>21</v>
      </c>
      <c r="T1375" s="4">
        <v>33</v>
      </c>
      <c r="U1375" s="4">
        <v>5</v>
      </c>
      <c r="V1375" s="4">
        <v>11</v>
      </c>
      <c r="W1375" s="4">
        <v>20</v>
      </c>
      <c r="X1375" s="4">
        <v>24</v>
      </c>
      <c r="Y1375" s="4">
        <v>11</v>
      </c>
      <c r="Z1375" s="4">
        <v>11</v>
      </c>
      <c r="AA1375" s="4">
        <v>6</v>
      </c>
      <c r="AB1375" s="4">
        <v>16</v>
      </c>
      <c r="AC1375" s="4">
        <v>44</v>
      </c>
      <c r="AD1375" s="4">
        <v>4</v>
      </c>
      <c r="AE1375" s="4">
        <v>6</v>
      </c>
      <c r="AF1375" s="4" t="s">
        <v>14</v>
      </c>
      <c r="AG1375" s="4">
        <v>17</v>
      </c>
      <c r="AH1375" s="4">
        <v>28</v>
      </c>
      <c r="AI1375" s="4">
        <v>11</v>
      </c>
      <c r="AJ1375" s="4">
        <v>18</v>
      </c>
      <c r="AK1375" s="4">
        <v>37</v>
      </c>
      <c r="AL1375" s="4">
        <v>12</v>
      </c>
      <c r="AM1375" s="4" t="s">
        <v>14</v>
      </c>
      <c r="AN1375" s="4" t="s">
        <v>14</v>
      </c>
      <c r="AO1375" s="4">
        <v>42</v>
      </c>
      <c r="AP1375" s="4">
        <v>2</v>
      </c>
      <c r="AQ1375" s="4">
        <v>32</v>
      </c>
      <c r="AR1375" s="4">
        <v>23</v>
      </c>
      <c r="AS1375" s="4">
        <v>44</v>
      </c>
      <c r="AT1375" s="4">
        <v>7</v>
      </c>
      <c r="AU1375" s="4">
        <v>26</v>
      </c>
      <c r="AV1375" s="4">
        <v>31</v>
      </c>
      <c r="AW1375" s="4">
        <v>25</v>
      </c>
      <c r="AX1375" s="4">
        <v>12</v>
      </c>
      <c r="AY1375" s="4">
        <v>17</v>
      </c>
    </row>
    <row r="1376" spans="1:51">
      <c r="A1376" s="3"/>
      <c r="C1376" s="11">
        <v>0.06</v>
      </c>
      <c r="D1376" s="11">
        <v>0.05</v>
      </c>
      <c r="E1376" s="11">
        <v>0.08</v>
      </c>
      <c r="F1376" s="11">
        <v>0.04</v>
      </c>
      <c r="G1376" s="11">
        <v>0.03</v>
      </c>
      <c r="H1376" s="11">
        <v>0.04</v>
      </c>
      <c r="I1376" s="11">
        <v>7.0000000000000007E-2</v>
      </c>
      <c r="J1376" s="11">
        <v>0.05</v>
      </c>
      <c r="K1376" s="11">
        <v>0.05</v>
      </c>
      <c r="L1376" s="11">
        <v>0.01</v>
      </c>
      <c r="M1376" s="11">
        <v>0.16</v>
      </c>
      <c r="N1376" s="11">
        <v>0.09</v>
      </c>
      <c r="O1376" s="11">
        <v>0.04</v>
      </c>
      <c r="P1376" s="11">
        <v>0.06</v>
      </c>
      <c r="Q1376" s="11">
        <v>0.06</v>
      </c>
      <c r="R1376" s="11">
        <v>0.06</v>
      </c>
      <c r="S1376" s="11">
        <v>0.04</v>
      </c>
      <c r="T1376" s="11">
        <v>7.0000000000000007E-2</v>
      </c>
      <c r="U1376" s="11">
        <v>0.03</v>
      </c>
      <c r="V1376" s="11">
        <v>0.06</v>
      </c>
      <c r="W1376" s="11">
        <v>0.05</v>
      </c>
      <c r="X1376" s="11">
        <v>0.08</v>
      </c>
      <c r="Y1376" s="11">
        <v>0.05</v>
      </c>
      <c r="Z1376" s="11">
        <v>0.05</v>
      </c>
      <c r="AA1376" s="11">
        <v>0.04</v>
      </c>
      <c r="AB1376" s="11">
        <v>7.0000000000000007E-2</v>
      </c>
      <c r="AC1376" s="11">
        <v>0.05</v>
      </c>
      <c r="AD1376" s="11">
        <v>0.11</v>
      </c>
      <c r="AE1376" s="11">
        <v>0.05</v>
      </c>
      <c r="AF1376" s="4" t="s">
        <v>14</v>
      </c>
      <c r="AG1376" s="11">
        <v>0.04</v>
      </c>
      <c r="AH1376" s="11">
        <v>0.06</v>
      </c>
      <c r="AI1376" s="11">
        <v>0.08</v>
      </c>
      <c r="AJ1376" s="11">
        <v>0.06</v>
      </c>
      <c r="AK1376" s="11">
        <v>0.05</v>
      </c>
      <c r="AL1376" s="11">
        <v>0.03</v>
      </c>
      <c r="AM1376" s="4" t="s">
        <v>14</v>
      </c>
      <c r="AN1376" s="4" t="s">
        <v>14</v>
      </c>
      <c r="AO1376" s="11">
        <v>0.09</v>
      </c>
      <c r="AP1376" s="11">
        <v>0.09</v>
      </c>
      <c r="AQ1376" s="11">
        <v>0.08</v>
      </c>
      <c r="AR1376" s="11">
        <v>0.04</v>
      </c>
      <c r="AS1376" s="11">
        <v>0.41</v>
      </c>
      <c r="AT1376" s="11">
        <v>0.01</v>
      </c>
      <c r="AU1376" s="11">
        <v>0.05</v>
      </c>
      <c r="AV1376" s="11">
        <v>0.06</v>
      </c>
      <c r="AW1376" s="11">
        <v>0.06</v>
      </c>
      <c r="AX1376" s="11">
        <v>0.06</v>
      </c>
      <c r="AY1376" s="11">
        <v>0.06</v>
      </c>
    </row>
    <row r="1377" spans="1:51">
      <c r="A1377" s="3"/>
      <c r="B1377" t="s">
        <v>332</v>
      </c>
      <c r="C1377" s="4">
        <v>32</v>
      </c>
      <c r="D1377" s="4">
        <v>21</v>
      </c>
      <c r="E1377" s="4">
        <v>8</v>
      </c>
      <c r="F1377" s="4">
        <v>2</v>
      </c>
      <c r="G1377" s="4">
        <v>1</v>
      </c>
      <c r="H1377" s="4">
        <v>7</v>
      </c>
      <c r="I1377" s="4">
        <v>21</v>
      </c>
      <c r="J1377" s="4">
        <v>7</v>
      </c>
      <c r="K1377" s="4">
        <v>20</v>
      </c>
      <c r="L1377" s="4">
        <v>4</v>
      </c>
      <c r="M1377" s="4" t="s">
        <v>14</v>
      </c>
      <c r="N1377" s="4">
        <v>2</v>
      </c>
      <c r="O1377" s="4">
        <v>3</v>
      </c>
      <c r="P1377" s="4">
        <v>26</v>
      </c>
      <c r="Q1377" s="4">
        <v>9</v>
      </c>
      <c r="R1377" s="4">
        <v>23</v>
      </c>
      <c r="S1377" s="4">
        <v>13</v>
      </c>
      <c r="T1377" s="4">
        <v>14</v>
      </c>
      <c r="U1377" s="4">
        <v>4</v>
      </c>
      <c r="V1377" s="4">
        <v>4</v>
      </c>
      <c r="W1377" s="4">
        <v>23</v>
      </c>
      <c r="X1377" s="4">
        <v>1</v>
      </c>
      <c r="Y1377" s="4">
        <v>4</v>
      </c>
      <c r="Z1377" s="4">
        <v>7</v>
      </c>
      <c r="AA1377" s="4">
        <v>1</v>
      </c>
      <c r="AB1377" s="4">
        <v>7</v>
      </c>
      <c r="AC1377" s="4">
        <v>18</v>
      </c>
      <c r="AD1377" s="4">
        <v>3</v>
      </c>
      <c r="AE1377" s="4">
        <v>9</v>
      </c>
      <c r="AF1377" s="4">
        <v>1</v>
      </c>
      <c r="AG1377" s="4">
        <v>15</v>
      </c>
      <c r="AH1377" s="4">
        <v>17</v>
      </c>
      <c r="AI1377" s="4" t="s">
        <v>14</v>
      </c>
      <c r="AJ1377" s="4" t="s">
        <v>14</v>
      </c>
      <c r="AK1377" s="4">
        <v>31</v>
      </c>
      <c r="AL1377" s="4">
        <v>6</v>
      </c>
      <c r="AM1377" s="4">
        <v>2</v>
      </c>
      <c r="AN1377" s="4" t="s">
        <v>14</v>
      </c>
      <c r="AO1377" s="4">
        <v>20</v>
      </c>
      <c r="AP1377" s="4">
        <v>1</v>
      </c>
      <c r="AQ1377" s="4">
        <v>17</v>
      </c>
      <c r="AR1377" s="4">
        <v>11</v>
      </c>
      <c r="AS1377" s="4">
        <v>1</v>
      </c>
      <c r="AT1377" s="4">
        <v>29</v>
      </c>
      <c r="AU1377" s="4">
        <v>19</v>
      </c>
      <c r="AV1377" s="4">
        <v>10</v>
      </c>
      <c r="AW1377" s="4">
        <v>13</v>
      </c>
      <c r="AX1377" s="4">
        <v>8</v>
      </c>
      <c r="AY1377" s="4">
        <v>10</v>
      </c>
    </row>
    <row r="1378" spans="1:51">
      <c r="A1378" s="3"/>
      <c r="C1378" s="11">
        <v>0.03</v>
      </c>
      <c r="D1378" s="11">
        <v>0.03</v>
      </c>
      <c r="E1378" s="11">
        <v>0.03</v>
      </c>
      <c r="F1378" s="11">
        <v>0.01</v>
      </c>
      <c r="G1378" s="11">
        <v>0.03</v>
      </c>
      <c r="H1378" s="11">
        <v>0.01</v>
      </c>
      <c r="I1378" s="11">
        <v>0.04</v>
      </c>
      <c r="J1378" s="11">
        <v>0.02</v>
      </c>
      <c r="K1378" s="11">
        <v>0.03</v>
      </c>
      <c r="L1378" s="11">
        <v>0.04</v>
      </c>
      <c r="M1378" s="4" t="s">
        <v>14</v>
      </c>
      <c r="N1378" s="11">
        <v>0.03</v>
      </c>
      <c r="O1378" s="11">
        <v>0.01</v>
      </c>
      <c r="P1378" s="11">
        <v>0.04</v>
      </c>
      <c r="Q1378" s="11">
        <v>0.03</v>
      </c>
      <c r="R1378" s="11">
        <v>0.03</v>
      </c>
      <c r="S1378" s="11">
        <v>0.03</v>
      </c>
      <c r="T1378" s="11">
        <v>0.03</v>
      </c>
      <c r="U1378" s="11">
        <v>0.02</v>
      </c>
      <c r="V1378" s="11">
        <v>0.02</v>
      </c>
      <c r="W1378" s="11">
        <v>0.06</v>
      </c>
      <c r="X1378" s="11">
        <v>0</v>
      </c>
      <c r="Y1378" s="11">
        <v>0.02</v>
      </c>
      <c r="Z1378" s="11">
        <v>0.03</v>
      </c>
      <c r="AA1378" s="11">
        <v>0.01</v>
      </c>
      <c r="AB1378" s="11">
        <v>0.03</v>
      </c>
      <c r="AC1378" s="11">
        <v>0.02</v>
      </c>
      <c r="AD1378" s="11">
        <v>7.0000000000000007E-2</v>
      </c>
      <c r="AE1378" s="11">
        <v>0.08</v>
      </c>
      <c r="AF1378" s="11">
        <v>0.05</v>
      </c>
      <c r="AG1378" s="11">
        <v>0.04</v>
      </c>
      <c r="AH1378" s="11">
        <v>0.04</v>
      </c>
      <c r="AI1378" s="4" t="s">
        <v>14</v>
      </c>
      <c r="AJ1378" s="4" t="s">
        <v>14</v>
      </c>
      <c r="AK1378" s="11">
        <v>0.04</v>
      </c>
      <c r="AL1378" s="11">
        <v>0.01</v>
      </c>
      <c r="AM1378" s="11">
        <v>0.02</v>
      </c>
      <c r="AN1378" s="4" t="s">
        <v>14</v>
      </c>
      <c r="AO1378" s="11">
        <v>0.04</v>
      </c>
      <c r="AP1378" s="11">
        <v>0.03</v>
      </c>
      <c r="AQ1378" s="11">
        <v>0.04</v>
      </c>
      <c r="AR1378" s="11">
        <v>0.02</v>
      </c>
      <c r="AS1378" s="11">
        <v>0.01</v>
      </c>
      <c r="AT1378" s="11">
        <v>0.03</v>
      </c>
      <c r="AU1378" s="11">
        <v>0.04</v>
      </c>
      <c r="AV1378" s="11">
        <v>0.02</v>
      </c>
      <c r="AW1378" s="11">
        <v>0.03</v>
      </c>
      <c r="AX1378" s="11">
        <v>0.04</v>
      </c>
      <c r="AY1378" s="11">
        <v>0.03</v>
      </c>
    </row>
    <row r="1379" spans="1:51">
      <c r="A1379" s="3"/>
      <c r="B1379" t="s">
        <v>333</v>
      </c>
      <c r="C1379" s="4">
        <v>29</v>
      </c>
      <c r="D1379" s="4">
        <v>15</v>
      </c>
      <c r="E1379" s="4">
        <v>9</v>
      </c>
      <c r="F1379" s="4">
        <v>2</v>
      </c>
      <c r="G1379" s="4">
        <v>2</v>
      </c>
      <c r="H1379" s="4">
        <v>20</v>
      </c>
      <c r="I1379" s="4">
        <v>7</v>
      </c>
      <c r="J1379" s="4">
        <v>9</v>
      </c>
      <c r="K1379" s="4">
        <v>16</v>
      </c>
      <c r="L1379" s="4">
        <v>6</v>
      </c>
      <c r="M1379" s="4">
        <v>1</v>
      </c>
      <c r="N1379" s="4">
        <v>2</v>
      </c>
      <c r="O1379" s="4">
        <v>5</v>
      </c>
      <c r="P1379" s="4">
        <v>22</v>
      </c>
      <c r="Q1379" s="4">
        <v>9</v>
      </c>
      <c r="R1379" s="4">
        <v>18</v>
      </c>
      <c r="S1379" s="4">
        <v>13</v>
      </c>
      <c r="T1379" s="4">
        <v>14</v>
      </c>
      <c r="U1379" s="4">
        <v>6</v>
      </c>
      <c r="V1379" s="4">
        <v>4</v>
      </c>
      <c r="W1379" s="4">
        <v>15</v>
      </c>
      <c r="X1379" s="4">
        <v>3</v>
      </c>
      <c r="Y1379" s="4">
        <v>7</v>
      </c>
      <c r="Z1379" s="4">
        <v>3</v>
      </c>
      <c r="AA1379" s="4">
        <v>4</v>
      </c>
      <c r="AB1379" s="4">
        <v>8</v>
      </c>
      <c r="AC1379" s="4">
        <v>22</v>
      </c>
      <c r="AD1379" s="4" t="s">
        <v>14</v>
      </c>
      <c r="AE1379" s="4">
        <v>3</v>
      </c>
      <c r="AF1379" s="4" t="s">
        <v>14</v>
      </c>
      <c r="AG1379" s="4">
        <v>15</v>
      </c>
      <c r="AH1379" s="4">
        <v>10</v>
      </c>
      <c r="AI1379" s="4">
        <v>3</v>
      </c>
      <c r="AJ1379" s="4">
        <v>15</v>
      </c>
      <c r="AK1379" s="4">
        <v>12</v>
      </c>
      <c r="AL1379" s="4">
        <v>5</v>
      </c>
      <c r="AM1379" s="4">
        <v>1</v>
      </c>
      <c r="AN1379" s="4" t="s">
        <v>14</v>
      </c>
      <c r="AO1379" s="4">
        <v>19</v>
      </c>
      <c r="AP1379" s="4" t="s">
        <v>14</v>
      </c>
      <c r="AQ1379" s="4">
        <v>18</v>
      </c>
      <c r="AR1379" s="4">
        <v>7</v>
      </c>
      <c r="AS1379" s="4">
        <v>3</v>
      </c>
      <c r="AT1379" s="4">
        <v>22</v>
      </c>
      <c r="AU1379" s="4">
        <v>9</v>
      </c>
      <c r="AV1379" s="4">
        <v>17</v>
      </c>
      <c r="AW1379" s="4">
        <v>14</v>
      </c>
      <c r="AX1379" s="4">
        <v>3</v>
      </c>
      <c r="AY1379" s="4">
        <v>7</v>
      </c>
    </row>
    <row r="1380" spans="1:51">
      <c r="A1380" s="3"/>
      <c r="C1380" s="11">
        <v>0.03</v>
      </c>
      <c r="D1380" s="11">
        <v>0.02</v>
      </c>
      <c r="E1380" s="11">
        <v>0.04</v>
      </c>
      <c r="F1380" s="11">
        <v>0.01</v>
      </c>
      <c r="G1380" s="11">
        <v>0.05</v>
      </c>
      <c r="H1380" s="11">
        <v>0.04</v>
      </c>
      <c r="I1380" s="11">
        <v>0.01</v>
      </c>
      <c r="J1380" s="11">
        <v>0.03</v>
      </c>
      <c r="K1380" s="11">
        <v>0.02</v>
      </c>
      <c r="L1380" s="11">
        <v>0.06</v>
      </c>
      <c r="M1380" s="11">
        <v>0.04</v>
      </c>
      <c r="N1380" s="11">
        <v>0.03</v>
      </c>
      <c r="O1380" s="11">
        <v>0.02</v>
      </c>
      <c r="P1380" s="11">
        <v>0.03</v>
      </c>
      <c r="Q1380" s="11">
        <v>0.03</v>
      </c>
      <c r="R1380" s="11">
        <v>0.03</v>
      </c>
      <c r="S1380" s="11">
        <v>0.03</v>
      </c>
      <c r="T1380" s="11">
        <v>0.03</v>
      </c>
      <c r="U1380" s="11">
        <v>0.03</v>
      </c>
      <c r="V1380" s="11">
        <v>0.02</v>
      </c>
      <c r="W1380" s="11">
        <v>0.04</v>
      </c>
      <c r="X1380" s="11">
        <v>0.01</v>
      </c>
      <c r="Y1380" s="11">
        <v>0.03</v>
      </c>
      <c r="Z1380" s="11">
        <v>0.01</v>
      </c>
      <c r="AA1380" s="11">
        <v>0.03</v>
      </c>
      <c r="AB1380" s="11">
        <v>0.03</v>
      </c>
      <c r="AC1380" s="11">
        <v>0.03</v>
      </c>
      <c r="AD1380" s="4" t="s">
        <v>14</v>
      </c>
      <c r="AE1380" s="11">
        <v>0.02</v>
      </c>
      <c r="AF1380" s="4" t="s">
        <v>14</v>
      </c>
      <c r="AG1380" s="11">
        <v>0.03</v>
      </c>
      <c r="AH1380" s="11">
        <v>0.02</v>
      </c>
      <c r="AI1380" s="11">
        <v>0.02</v>
      </c>
      <c r="AJ1380" s="11">
        <v>0.05</v>
      </c>
      <c r="AK1380" s="11">
        <v>0.02</v>
      </c>
      <c r="AL1380" s="11">
        <v>0.01</v>
      </c>
      <c r="AM1380" s="11">
        <v>0.01</v>
      </c>
      <c r="AN1380" s="4" t="s">
        <v>14</v>
      </c>
      <c r="AO1380" s="11">
        <v>0.04</v>
      </c>
      <c r="AP1380" s="4" t="s">
        <v>14</v>
      </c>
      <c r="AQ1380" s="11">
        <v>0.04</v>
      </c>
      <c r="AR1380" s="11">
        <v>0.01</v>
      </c>
      <c r="AS1380" s="11">
        <v>0.03</v>
      </c>
      <c r="AT1380" s="11">
        <v>0.02</v>
      </c>
      <c r="AU1380" s="11">
        <v>0.02</v>
      </c>
      <c r="AV1380" s="11">
        <v>0.03</v>
      </c>
      <c r="AW1380" s="11">
        <v>0.03</v>
      </c>
      <c r="AX1380" s="11">
        <v>0.02</v>
      </c>
      <c r="AY1380" s="11">
        <v>0.03</v>
      </c>
    </row>
    <row r="1381" spans="1:51">
      <c r="A1381" s="3"/>
      <c r="B1381" t="s">
        <v>334</v>
      </c>
      <c r="C1381" s="4">
        <v>18</v>
      </c>
      <c r="D1381" s="4">
        <v>12</v>
      </c>
      <c r="E1381" s="4">
        <v>3</v>
      </c>
      <c r="F1381" s="4">
        <v>2</v>
      </c>
      <c r="G1381" s="4">
        <v>1</v>
      </c>
      <c r="H1381" s="4">
        <v>8</v>
      </c>
      <c r="I1381" s="4">
        <v>8</v>
      </c>
      <c r="J1381" s="4">
        <v>5</v>
      </c>
      <c r="K1381" s="4">
        <v>10</v>
      </c>
      <c r="L1381" s="4">
        <v>1</v>
      </c>
      <c r="M1381" s="4">
        <v>1</v>
      </c>
      <c r="N1381" s="4">
        <v>1</v>
      </c>
      <c r="O1381" s="4">
        <v>3</v>
      </c>
      <c r="P1381" s="4">
        <v>13</v>
      </c>
      <c r="Q1381" s="4">
        <v>5</v>
      </c>
      <c r="R1381" s="4">
        <v>13</v>
      </c>
      <c r="S1381" s="4">
        <v>8</v>
      </c>
      <c r="T1381" s="4">
        <v>8</v>
      </c>
      <c r="U1381" s="4">
        <v>3</v>
      </c>
      <c r="V1381" s="4">
        <v>2</v>
      </c>
      <c r="W1381" s="4">
        <v>11</v>
      </c>
      <c r="X1381" s="4">
        <v>2</v>
      </c>
      <c r="Y1381" s="4">
        <v>2</v>
      </c>
      <c r="Z1381" s="4">
        <v>2</v>
      </c>
      <c r="AA1381" s="4">
        <v>2</v>
      </c>
      <c r="AB1381" s="4">
        <v>4</v>
      </c>
      <c r="AC1381" s="4">
        <v>9</v>
      </c>
      <c r="AD1381" s="4" t="s">
        <v>14</v>
      </c>
      <c r="AE1381" s="4">
        <v>3</v>
      </c>
      <c r="AF1381" s="4">
        <v>1</v>
      </c>
      <c r="AG1381" s="4">
        <v>9</v>
      </c>
      <c r="AH1381" s="4">
        <v>7</v>
      </c>
      <c r="AI1381" s="4">
        <v>1</v>
      </c>
      <c r="AJ1381" s="4">
        <v>5</v>
      </c>
      <c r="AK1381" s="4">
        <v>12</v>
      </c>
      <c r="AL1381" s="4">
        <v>6</v>
      </c>
      <c r="AM1381" s="4" t="s">
        <v>14</v>
      </c>
      <c r="AN1381" s="4" t="s">
        <v>14</v>
      </c>
      <c r="AO1381" s="4">
        <v>10</v>
      </c>
      <c r="AP1381" s="4" t="s">
        <v>14</v>
      </c>
      <c r="AQ1381" s="4">
        <v>7</v>
      </c>
      <c r="AR1381" s="4">
        <v>9</v>
      </c>
      <c r="AS1381" s="4">
        <v>2</v>
      </c>
      <c r="AT1381" s="4">
        <v>13</v>
      </c>
      <c r="AU1381" s="4">
        <v>11</v>
      </c>
      <c r="AV1381" s="4">
        <v>5</v>
      </c>
      <c r="AW1381" s="4">
        <v>4</v>
      </c>
      <c r="AX1381" s="4">
        <v>5</v>
      </c>
      <c r="AY1381" s="4">
        <v>4</v>
      </c>
    </row>
    <row r="1382" spans="1:51">
      <c r="A1382" s="3"/>
      <c r="C1382" s="11">
        <v>0.02</v>
      </c>
      <c r="D1382" s="11">
        <v>0.02</v>
      </c>
      <c r="E1382" s="11">
        <v>0.01</v>
      </c>
      <c r="F1382" s="11">
        <v>0.01</v>
      </c>
      <c r="G1382" s="11">
        <v>0.03</v>
      </c>
      <c r="H1382" s="11">
        <v>0.02</v>
      </c>
      <c r="I1382" s="11">
        <v>0.02</v>
      </c>
      <c r="J1382" s="11">
        <v>0.01</v>
      </c>
      <c r="K1382" s="11">
        <v>0.02</v>
      </c>
      <c r="L1382" s="11">
        <v>0.01</v>
      </c>
      <c r="M1382" s="11">
        <v>0.04</v>
      </c>
      <c r="N1382" s="11">
        <v>0.02</v>
      </c>
      <c r="O1382" s="11">
        <v>0.01</v>
      </c>
      <c r="P1382" s="11">
        <v>0.02</v>
      </c>
      <c r="Q1382" s="11">
        <v>0.01</v>
      </c>
      <c r="R1382" s="11">
        <v>0.02</v>
      </c>
      <c r="S1382" s="11">
        <v>0.02</v>
      </c>
      <c r="T1382" s="11">
        <v>0.02</v>
      </c>
      <c r="U1382" s="11">
        <v>0.02</v>
      </c>
      <c r="V1382" s="11">
        <v>0.01</v>
      </c>
      <c r="W1382" s="11">
        <v>0.03</v>
      </c>
      <c r="X1382" s="11">
        <v>0.01</v>
      </c>
      <c r="Y1382" s="11">
        <v>0.01</v>
      </c>
      <c r="Z1382" s="11">
        <v>0.01</v>
      </c>
      <c r="AA1382" s="11">
        <v>0.01</v>
      </c>
      <c r="AB1382" s="11">
        <v>0.01</v>
      </c>
      <c r="AC1382" s="11">
        <v>0.01</v>
      </c>
      <c r="AD1382" s="4" t="s">
        <v>14</v>
      </c>
      <c r="AE1382" s="11">
        <v>0.03</v>
      </c>
      <c r="AF1382" s="11">
        <v>0.05</v>
      </c>
      <c r="AG1382" s="11">
        <v>0.02</v>
      </c>
      <c r="AH1382" s="11">
        <v>0.02</v>
      </c>
      <c r="AI1382" s="11">
        <v>0.01</v>
      </c>
      <c r="AJ1382" s="11">
        <v>0.02</v>
      </c>
      <c r="AK1382" s="11">
        <v>0.02</v>
      </c>
      <c r="AL1382" s="11">
        <v>0.02</v>
      </c>
      <c r="AM1382" s="4" t="s">
        <v>14</v>
      </c>
      <c r="AN1382" s="4" t="s">
        <v>14</v>
      </c>
      <c r="AO1382" s="11">
        <v>0.02</v>
      </c>
      <c r="AP1382" s="4" t="s">
        <v>14</v>
      </c>
      <c r="AQ1382" s="11">
        <v>0.02</v>
      </c>
      <c r="AR1382" s="11">
        <v>0.02</v>
      </c>
      <c r="AS1382" s="11">
        <v>0.02</v>
      </c>
      <c r="AT1382" s="11">
        <v>0.01</v>
      </c>
      <c r="AU1382" s="11">
        <v>0.02</v>
      </c>
      <c r="AV1382" s="11">
        <v>0.01</v>
      </c>
      <c r="AW1382" s="11">
        <v>0.01</v>
      </c>
      <c r="AX1382" s="11">
        <v>0.02</v>
      </c>
      <c r="AY1382" s="11">
        <v>0.02</v>
      </c>
    </row>
    <row r="1383" spans="1:51">
      <c r="A1383" s="3"/>
      <c r="B1383" t="s">
        <v>335</v>
      </c>
      <c r="C1383" s="4">
        <v>12</v>
      </c>
      <c r="D1383" s="4">
        <v>6</v>
      </c>
      <c r="E1383" s="4">
        <v>3</v>
      </c>
      <c r="F1383" s="4">
        <v>2</v>
      </c>
      <c r="G1383" s="4">
        <v>1</v>
      </c>
      <c r="H1383" s="4">
        <v>5</v>
      </c>
      <c r="I1383" s="4">
        <v>5</v>
      </c>
      <c r="J1383" s="4">
        <v>3</v>
      </c>
      <c r="K1383" s="4">
        <v>7</v>
      </c>
      <c r="L1383" s="4" t="s">
        <v>14</v>
      </c>
      <c r="M1383" s="4" t="s">
        <v>14</v>
      </c>
      <c r="N1383" s="4" t="s">
        <v>14</v>
      </c>
      <c r="O1383" s="4">
        <v>3</v>
      </c>
      <c r="P1383" s="4">
        <v>7</v>
      </c>
      <c r="Q1383" s="4">
        <v>3</v>
      </c>
      <c r="R1383" s="4">
        <v>7</v>
      </c>
      <c r="S1383" s="4">
        <v>3</v>
      </c>
      <c r="T1383" s="4">
        <v>7</v>
      </c>
      <c r="U1383" s="4">
        <v>5</v>
      </c>
      <c r="V1383" s="4">
        <v>2</v>
      </c>
      <c r="W1383" s="4">
        <v>3</v>
      </c>
      <c r="X1383" s="4">
        <v>2</v>
      </c>
      <c r="Y1383" s="4">
        <v>2</v>
      </c>
      <c r="Z1383" s="4" t="s">
        <v>14</v>
      </c>
      <c r="AA1383" s="4">
        <v>2</v>
      </c>
      <c r="AB1383" s="4">
        <v>5</v>
      </c>
      <c r="AC1383" s="4">
        <v>9</v>
      </c>
      <c r="AD1383" s="4" t="s">
        <v>14</v>
      </c>
      <c r="AE1383" s="4">
        <v>3</v>
      </c>
      <c r="AF1383" s="4" t="s">
        <v>14</v>
      </c>
      <c r="AG1383" s="4">
        <v>7</v>
      </c>
      <c r="AH1383" s="4">
        <v>4</v>
      </c>
      <c r="AI1383" s="4">
        <v>2</v>
      </c>
      <c r="AJ1383" s="4">
        <v>3</v>
      </c>
      <c r="AK1383" s="4">
        <v>9</v>
      </c>
      <c r="AL1383" s="4">
        <v>4</v>
      </c>
      <c r="AM1383" s="4">
        <v>1</v>
      </c>
      <c r="AN1383" s="4" t="s">
        <v>14</v>
      </c>
      <c r="AO1383" s="4">
        <v>6</v>
      </c>
      <c r="AP1383" s="4" t="s">
        <v>14</v>
      </c>
      <c r="AQ1383" s="4">
        <v>5</v>
      </c>
      <c r="AR1383" s="4">
        <v>6</v>
      </c>
      <c r="AS1383" s="4">
        <v>1</v>
      </c>
      <c r="AT1383" s="4">
        <v>11</v>
      </c>
      <c r="AU1383" s="4">
        <v>3</v>
      </c>
      <c r="AV1383" s="4">
        <v>7</v>
      </c>
      <c r="AW1383" s="4">
        <v>6</v>
      </c>
      <c r="AX1383" s="4">
        <v>2</v>
      </c>
      <c r="AY1383" s="4">
        <v>2</v>
      </c>
    </row>
    <row r="1384" spans="1:51">
      <c r="A1384" s="3"/>
      <c r="C1384" s="11">
        <v>0.01</v>
      </c>
      <c r="D1384" s="11">
        <v>0.01</v>
      </c>
      <c r="E1384" s="11">
        <v>0.01</v>
      </c>
      <c r="F1384" s="11">
        <v>0.01</v>
      </c>
      <c r="G1384" s="11">
        <v>0.03</v>
      </c>
      <c r="H1384" s="11">
        <v>0.01</v>
      </c>
      <c r="I1384" s="11">
        <v>0.01</v>
      </c>
      <c r="J1384" s="11">
        <v>0.01</v>
      </c>
      <c r="K1384" s="11">
        <v>0.01</v>
      </c>
      <c r="L1384" s="4" t="s">
        <v>14</v>
      </c>
      <c r="M1384" s="4" t="s">
        <v>14</v>
      </c>
      <c r="N1384" s="4" t="s">
        <v>14</v>
      </c>
      <c r="O1384" s="11">
        <v>0.01</v>
      </c>
      <c r="P1384" s="11">
        <v>0.01</v>
      </c>
      <c r="Q1384" s="11">
        <v>0.01</v>
      </c>
      <c r="R1384" s="11">
        <v>0.01</v>
      </c>
      <c r="S1384" s="11">
        <v>0.01</v>
      </c>
      <c r="T1384" s="11">
        <v>0.02</v>
      </c>
      <c r="U1384" s="11">
        <v>0.03</v>
      </c>
      <c r="V1384" s="11">
        <v>0.01</v>
      </c>
      <c r="W1384" s="11">
        <v>0.01</v>
      </c>
      <c r="X1384" s="11">
        <v>0.01</v>
      </c>
      <c r="Y1384" s="11">
        <v>0.01</v>
      </c>
      <c r="Z1384" s="4" t="s">
        <v>14</v>
      </c>
      <c r="AA1384" s="11">
        <v>0.02</v>
      </c>
      <c r="AB1384" s="11">
        <v>0.02</v>
      </c>
      <c r="AC1384" s="11">
        <v>0.01</v>
      </c>
      <c r="AD1384" s="4" t="s">
        <v>14</v>
      </c>
      <c r="AE1384" s="11">
        <v>0.03</v>
      </c>
      <c r="AF1384" s="4" t="s">
        <v>14</v>
      </c>
      <c r="AG1384" s="11">
        <v>0.02</v>
      </c>
      <c r="AH1384" s="11">
        <v>0.01</v>
      </c>
      <c r="AI1384" s="11">
        <v>0.01</v>
      </c>
      <c r="AJ1384" s="11">
        <v>0.01</v>
      </c>
      <c r="AK1384" s="11">
        <v>0.01</v>
      </c>
      <c r="AL1384" s="11">
        <v>0.01</v>
      </c>
      <c r="AM1384" s="11">
        <v>0.01</v>
      </c>
      <c r="AN1384" s="4" t="s">
        <v>14</v>
      </c>
      <c r="AO1384" s="11">
        <v>0.01</v>
      </c>
      <c r="AP1384" s="4" t="s">
        <v>14</v>
      </c>
      <c r="AQ1384" s="11">
        <v>0.01</v>
      </c>
      <c r="AR1384" s="11">
        <v>0.01</v>
      </c>
      <c r="AS1384" s="11">
        <v>0.01</v>
      </c>
      <c r="AT1384" s="11">
        <v>0.01</v>
      </c>
      <c r="AU1384" s="11">
        <v>0.01</v>
      </c>
      <c r="AV1384" s="11">
        <v>0.01</v>
      </c>
      <c r="AW1384" s="11">
        <v>0.01</v>
      </c>
      <c r="AX1384" s="11">
        <v>0.01</v>
      </c>
      <c r="AY1384" s="11">
        <v>0.01</v>
      </c>
    </row>
    <row r="1385" spans="1:51">
      <c r="A1385" s="3"/>
      <c r="B1385" t="s">
        <v>79</v>
      </c>
      <c r="C1385" s="4">
        <v>163</v>
      </c>
      <c r="D1385" s="4">
        <v>104</v>
      </c>
      <c r="E1385" s="4">
        <v>36</v>
      </c>
      <c r="F1385" s="4">
        <v>17</v>
      </c>
      <c r="G1385" s="4">
        <v>6</v>
      </c>
      <c r="H1385" s="4">
        <v>76</v>
      </c>
      <c r="I1385" s="4">
        <v>74</v>
      </c>
      <c r="J1385" s="4">
        <v>53</v>
      </c>
      <c r="K1385" s="4">
        <v>89</v>
      </c>
      <c r="L1385" s="4">
        <v>20</v>
      </c>
      <c r="M1385" s="4">
        <v>3</v>
      </c>
      <c r="N1385" s="4">
        <v>12</v>
      </c>
      <c r="O1385" s="4">
        <v>39</v>
      </c>
      <c r="P1385" s="4">
        <v>111</v>
      </c>
      <c r="Q1385" s="4">
        <v>60</v>
      </c>
      <c r="R1385" s="4">
        <v>99</v>
      </c>
      <c r="S1385" s="4">
        <v>74</v>
      </c>
      <c r="T1385" s="4">
        <v>72</v>
      </c>
      <c r="U1385" s="4">
        <v>27</v>
      </c>
      <c r="V1385" s="4">
        <v>23</v>
      </c>
      <c r="W1385" s="4">
        <v>58</v>
      </c>
      <c r="X1385" s="4">
        <v>55</v>
      </c>
      <c r="Y1385" s="4">
        <v>25</v>
      </c>
      <c r="Z1385" s="4">
        <v>24</v>
      </c>
      <c r="AA1385" s="4">
        <v>24</v>
      </c>
      <c r="AB1385" s="4">
        <v>36</v>
      </c>
      <c r="AC1385" s="4">
        <v>109</v>
      </c>
      <c r="AD1385" s="4">
        <v>5</v>
      </c>
      <c r="AE1385" s="4">
        <v>16</v>
      </c>
      <c r="AF1385" s="4">
        <v>4</v>
      </c>
      <c r="AG1385" s="4">
        <v>42</v>
      </c>
      <c r="AH1385" s="4">
        <v>92</v>
      </c>
      <c r="AI1385" s="4">
        <v>26</v>
      </c>
      <c r="AJ1385" s="4">
        <v>39</v>
      </c>
      <c r="AK1385" s="4">
        <v>118</v>
      </c>
      <c r="AL1385" s="4">
        <v>50</v>
      </c>
      <c r="AM1385" s="4">
        <v>10</v>
      </c>
      <c r="AN1385" s="4">
        <v>2</v>
      </c>
      <c r="AO1385" s="4">
        <v>79</v>
      </c>
      <c r="AP1385" s="4">
        <v>1</v>
      </c>
      <c r="AQ1385" s="4">
        <v>61</v>
      </c>
      <c r="AR1385" s="4">
        <v>81</v>
      </c>
      <c r="AS1385" s="4">
        <v>9</v>
      </c>
      <c r="AT1385" s="4">
        <v>139</v>
      </c>
      <c r="AU1385" s="4">
        <v>80</v>
      </c>
      <c r="AV1385" s="4">
        <v>69</v>
      </c>
      <c r="AW1385" s="4">
        <v>74</v>
      </c>
      <c r="AX1385" s="4">
        <v>23</v>
      </c>
      <c r="AY1385" s="4">
        <v>40</v>
      </c>
    </row>
    <row r="1386" spans="1:51">
      <c r="A1386" s="3"/>
      <c r="C1386" s="11">
        <v>0.15</v>
      </c>
      <c r="D1386" s="11">
        <v>0.16</v>
      </c>
      <c r="E1386" s="11">
        <v>0.16</v>
      </c>
      <c r="F1386" s="11">
        <v>0.11</v>
      </c>
      <c r="G1386" s="11">
        <v>0.15</v>
      </c>
      <c r="H1386" s="11">
        <v>0.15</v>
      </c>
      <c r="I1386" s="11">
        <v>0.15</v>
      </c>
      <c r="J1386" s="11">
        <v>0.16</v>
      </c>
      <c r="K1386" s="11">
        <v>0.13</v>
      </c>
      <c r="L1386" s="11">
        <v>0.2</v>
      </c>
      <c r="M1386" s="11">
        <v>0.11</v>
      </c>
      <c r="N1386" s="11">
        <v>0.2</v>
      </c>
      <c r="O1386" s="11">
        <v>0.14000000000000001</v>
      </c>
      <c r="P1386" s="11">
        <v>0.16</v>
      </c>
      <c r="Q1386" s="11">
        <v>0.16</v>
      </c>
      <c r="R1386" s="11">
        <v>0.15</v>
      </c>
      <c r="S1386" s="11">
        <v>0.15</v>
      </c>
      <c r="T1386" s="11">
        <v>0.15</v>
      </c>
      <c r="U1386" s="11">
        <v>0.14000000000000001</v>
      </c>
      <c r="V1386" s="11">
        <v>0.12</v>
      </c>
      <c r="W1386" s="11">
        <v>0.14000000000000001</v>
      </c>
      <c r="X1386" s="11">
        <v>0.19</v>
      </c>
      <c r="Y1386" s="11">
        <v>0.11</v>
      </c>
      <c r="Z1386" s="11">
        <v>0.12</v>
      </c>
      <c r="AA1386" s="11">
        <v>0.19</v>
      </c>
      <c r="AB1386" s="11">
        <v>0.15</v>
      </c>
      <c r="AC1386" s="11">
        <v>0.13</v>
      </c>
      <c r="AD1386" s="11">
        <v>0.14000000000000001</v>
      </c>
      <c r="AE1386" s="11">
        <v>0.14000000000000001</v>
      </c>
      <c r="AF1386" s="11">
        <v>0.25</v>
      </c>
      <c r="AG1386" s="11">
        <v>0.1</v>
      </c>
      <c r="AH1386" s="11">
        <v>0.2</v>
      </c>
      <c r="AI1386" s="11">
        <v>0.17</v>
      </c>
      <c r="AJ1386" s="11">
        <v>0.13</v>
      </c>
      <c r="AK1386" s="11">
        <v>0.16</v>
      </c>
      <c r="AL1386" s="11">
        <v>0.13</v>
      </c>
      <c r="AM1386" s="11">
        <v>0.12</v>
      </c>
      <c r="AN1386" s="11">
        <v>0.22</v>
      </c>
      <c r="AO1386" s="11">
        <v>0.16</v>
      </c>
      <c r="AP1386" s="11">
        <v>0.04</v>
      </c>
      <c r="AQ1386" s="11">
        <v>0.15</v>
      </c>
      <c r="AR1386" s="11">
        <v>0.14000000000000001</v>
      </c>
      <c r="AS1386" s="11">
        <v>0.09</v>
      </c>
      <c r="AT1386" s="11">
        <v>0.15</v>
      </c>
      <c r="AU1386" s="11">
        <v>0.17</v>
      </c>
      <c r="AV1386" s="11">
        <v>0.13</v>
      </c>
      <c r="AW1386" s="11">
        <v>0.17</v>
      </c>
      <c r="AX1386" s="11">
        <v>0.12</v>
      </c>
      <c r="AY1386" s="11">
        <v>0.14000000000000001</v>
      </c>
    </row>
    <row r="1387" spans="1:51">
      <c r="A1387" s="3"/>
    </row>
    <row r="1388" spans="1:51">
      <c r="A1388" s="3"/>
    </row>
    <row r="1389" spans="1:51">
      <c r="A1389" s="2" t="s">
        <v>361</v>
      </c>
    </row>
    <row r="1390" spans="1:51">
      <c r="A1390" s="3"/>
    </row>
    <row r="1391" spans="1:51" s="10" customFormat="1" ht="29.25" customHeight="1">
      <c r="A1391" s="9"/>
      <c r="C1391" s="7" t="s">
        <v>39</v>
      </c>
      <c r="D1391" s="14" t="s">
        <v>15</v>
      </c>
      <c r="E1391" s="15"/>
      <c r="F1391" s="15"/>
      <c r="G1391" s="15"/>
      <c r="H1391" s="14" t="s">
        <v>16</v>
      </c>
      <c r="I1391" s="15"/>
      <c r="J1391" s="14" t="s">
        <v>17</v>
      </c>
      <c r="K1391" s="15"/>
      <c r="L1391" s="15"/>
      <c r="M1391" s="15"/>
      <c r="N1391" s="15"/>
      <c r="O1391" s="14" t="s">
        <v>40</v>
      </c>
      <c r="P1391" s="15"/>
      <c r="Q1391" s="14" t="s">
        <v>19</v>
      </c>
      <c r="R1391" s="15"/>
      <c r="S1391" s="14" t="s">
        <v>41</v>
      </c>
      <c r="T1391" s="15"/>
      <c r="U1391" s="14" t="s">
        <v>42</v>
      </c>
      <c r="V1391" s="15"/>
      <c r="W1391" s="15"/>
      <c r="X1391" s="15"/>
      <c r="Y1391" s="14" t="s">
        <v>22</v>
      </c>
      <c r="Z1391" s="15"/>
      <c r="AA1391" s="15"/>
      <c r="AB1391" s="15"/>
      <c r="AC1391" s="15"/>
      <c r="AD1391" s="15"/>
      <c r="AE1391" s="15"/>
      <c r="AF1391" s="15"/>
      <c r="AG1391" s="14" t="s">
        <v>23</v>
      </c>
      <c r="AH1391" s="15"/>
      <c r="AI1391" s="15"/>
      <c r="AJ1391" s="14" t="s">
        <v>24</v>
      </c>
      <c r="AK1391" s="15"/>
      <c r="AL1391" s="14" t="s">
        <v>25</v>
      </c>
      <c r="AM1391" s="15"/>
      <c r="AN1391" s="15"/>
      <c r="AO1391" s="15"/>
      <c r="AP1391" s="15"/>
      <c r="AQ1391" s="15"/>
      <c r="AR1391" s="15"/>
      <c r="AS1391" s="14" t="s">
        <v>26</v>
      </c>
      <c r="AT1391" s="15"/>
      <c r="AU1391" s="14" t="s">
        <v>43</v>
      </c>
      <c r="AV1391" s="15"/>
      <c r="AW1391" s="14" t="s">
        <v>44</v>
      </c>
      <c r="AX1391" s="15"/>
      <c r="AY1391" s="15"/>
    </row>
    <row r="1392" spans="1:51" s="7" customFormat="1" ht="32.25" customHeight="1">
      <c r="A1392" s="6"/>
      <c r="D1392" s="8" t="s">
        <v>45</v>
      </c>
      <c r="E1392" s="8" t="s">
        <v>46</v>
      </c>
      <c r="F1392" s="8" t="s">
        <v>47</v>
      </c>
      <c r="G1392" s="8" t="s">
        <v>48</v>
      </c>
      <c r="H1392" s="8" t="s">
        <v>49</v>
      </c>
      <c r="I1392" s="8" t="s">
        <v>50</v>
      </c>
      <c r="J1392" s="8" t="s">
        <v>51</v>
      </c>
      <c r="K1392" s="8" t="s">
        <v>52</v>
      </c>
      <c r="L1392" s="8" t="s">
        <v>53</v>
      </c>
      <c r="M1392" s="8" t="s">
        <v>54</v>
      </c>
      <c r="N1392" s="8" t="s">
        <v>55</v>
      </c>
      <c r="O1392" s="8" t="s">
        <v>56</v>
      </c>
      <c r="P1392" s="8" t="s">
        <v>57</v>
      </c>
      <c r="Q1392" s="8" t="s">
        <v>56</v>
      </c>
      <c r="R1392" s="8" t="s">
        <v>57</v>
      </c>
      <c r="S1392" s="8" t="s">
        <v>56</v>
      </c>
      <c r="T1392" s="8" t="s">
        <v>57</v>
      </c>
      <c r="U1392" s="8" t="s">
        <v>58</v>
      </c>
      <c r="V1392" s="8" t="s">
        <v>59</v>
      </c>
      <c r="W1392" s="8" t="s">
        <v>60</v>
      </c>
      <c r="X1392" s="8" t="s">
        <v>61</v>
      </c>
      <c r="Y1392" s="8" t="s">
        <v>62</v>
      </c>
      <c r="Z1392" s="8" t="s">
        <v>63</v>
      </c>
      <c r="AA1392" s="8" t="s">
        <v>64</v>
      </c>
      <c r="AB1392" s="8" t="s">
        <v>65</v>
      </c>
      <c r="AC1392" s="8" t="s">
        <v>66</v>
      </c>
      <c r="AD1392" s="8" t="s">
        <v>67</v>
      </c>
      <c r="AE1392" s="8" t="s">
        <v>68</v>
      </c>
      <c r="AF1392" s="8" t="s">
        <v>69</v>
      </c>
      <c r="AG1392" s="8" t="s">
        <v>70</v>
      </c>
      <c r="AH1392" s="8" t="s">
        <v>71</v>
      </c>
      <c r="AI1392" s="8" t="s">
        <v>72</v>
      </c>
      <c r="AJ1392" s="8" t="s">
        <v>73</v>
      </c>
      <c r="AK1392" s="8" t="s">
        <v>74</v>
      </c>
      <c r="AL1392" s="8" t="s">
        <v>75</v>
      </c>
      <c r="AM1392" s="8" t="s">
        <v>76</v>
      </c>
      <c r="AN1392" s="8" t="s">
        <v>77</v>
      </c>
      <c r="AO1392" s="8" t="s">
        <v>78</v>
      </c>
      <c r="AP1392" s="8" t="s">
        <v>79</v>
      </c>
      <c r="AQ1392" s="8" t="s">
        <v>80</v>
      </c>
      <c r="AR1392" s="8" t="s">
        <v>81</v>
      </c>
      <c r="AS1392" s="8" t="s">
        <v>82</v>
      </c>
      <c r="AT1392" s="8" t="s">
        <v>57</v>
      </c>
      <c r="AU1392" s="8" t="s">
        <v>56</v>
      </c>
      <c r="AV1392" s="8" t="s">
        <v>57</v>
      </c>
      <c r="AW1392" s="8" t="s">
        <v>83</v>
      </c>
      <c r="AX1392" s="8" t="s">
        <v>84</v>
      </c>
      <c r="AY1392" s="8" t="s">
        <v>85</v>
      </c>
    </row>
    <row r="1393" spans="1:51">
      <c r="A1393" s="3" t="s">
        <v>86</v>
      </c>
      <c r="C1393" s="4">
        <v>1088</v>
      </c>
      <c r="D1393" s="4">
        <v>666</v>
      </c>
      <c r="E1393" s="4">
        <v>230</v>
      </c>
      <c r="F1393" s="4">
        <v>153</v>
      </c>
      <c r="G1393" s="4">
        <v>39</v>
      </c>
      <c r="H1393" s="4">
        <v>503</v>
      </c>
      <c r="I1393" s="4">
        <v>492</v>
      </c>
      <c r="J1393" s="4">
        <v>337</v>
      </c>
      <c r="K1393" s="4">
        <v>671</v>
      </c>
      <c r="L1393" s="4">
        <v>98</v>
      </c>
      <c r="M1393" s="4">
        <v>26</v>
      </c>
      <c r="N1393" s="4">
        <v>57</v>
      </c>
      <c r="O1393" s="4">
        <v>286</v>
      </c>
      <c r="P1393" s="4">
        <v>709</v>
      </c>
      <c r="Q1393" s="4">
        <v>363</v>
      </c>
      <c r="R1393" s="4">
        <v>659</v>
      </c>
      <c r="S1393" s="4">
        <v>499</v>
      </c>
      <c r="T1393" s="4">
        <v>478</v>
      </c>
      <c r="U1393" s="4">
        <v>185</v>
      </c>
      <c r="V1393" s="4">
        <v>197</v>
      </c>
      <c r="W1393" s="4">
        <v>416</v>
      </c>
      <c r="X1393" s="4">
        <v>288</v>
      </c>
      <c r="Y1393" s="4">
        <v>236</v>
      </c>
      <c r="Z1393" s="4">
        <v>202</v>
      </c>
      <c r="AA1393" s="4">
        <v>129</v>
      </c>
      <c r="AB1393" s="4">
        <v>245</v>
      </c>
      <c r="AC1393" s="4">
        <v>812</v>
      </c>
      <c r="AD1393" s="4">
        <v>40</v>
      </c>
      <c r="AE1393" s="4">
        <v>110</v>
      </c>
      <c r="AF1393" s="4">
        <v>15</v>
      </c>
      <c r="AG1393" s="4">
        <v>433</v>
      </c>
      <c r="AH1393" s="4">
        <v>467</v>
      </c>
      <c r="AI1393" s="4">
        <v>147</v>
      </c>
      <c r="AJ1393" s="4">
        <v>302</v>
      </c>
      <c r="AK1393" s="4">
        <v>731</v>
      </c>
      <c r="AL1393" s="4">
        <v>377</v>
      </c>
      <c r="AM1393" s="4">
        <v>83</v>
      </c>
      <c r="AN1393" s="4">
        <v>9</v>
      </c>
      <c r="AO1393" s="4">
        <v>485</v>
      </c>
      <c r="AP1393" s="4">
        <v>22</v>
      </c>
      <c r="AQ1393" s="4">
        <v>405</v>
      </c>
      <c r="AR1393" s="4">
        <v>572</v>
      </c>
      <c r="AS1393" s="4">
        <v>106</v>
      </c>
      <c r="AT1393" s="4">
        <v>902</v>
      </c>
      <c r="AU1393" s="4">
        <v>468</v>
      </c>
      <c r="AV1393" s="4">
        <v>526</v>
      </c>
      <c r="AW1393" s="4">
        <v>449</v>
      </c>
      <c r="AX1393" s="4">
        <v>187</v>
      </c>
      <c r="AY1393" s="4">
        <v>289</v>
      </c>
    </row>
    <row r="1394" spans="1:51">
      <c r="A1394" s="3"/>
    </row>
    <row r="1395" spans="1:51">
      <c r="A1395" s="3" t="s">
        <v>362</v>
      </c>
      <c r="B1395" t="s">
        <v>338</v>
      </c>
      <c r="C1395" s="4">
        <v>218</v>
      </c>
      <c r="D1395" s="4">
        <v>125</v>
      </c>
      <c r="E1395" s="4">
        <v>57</v>
      </c>
      <c r="F1395" s="4">
        <v>31</v>
      </c>
      <c r="G1395" s="4">
        <v>6</v>
      </c>
      <c r="H1395" s="4">
        <v>106</v>
      </c>
      <c r="I1395" s="4">
        <v>90</v>
      </c>
      <c r="J1395" s="4">
        <v>67</v>
      </c>
      <c r="K1395" s="4">
        <v>125</v>
      </c>
      <c r="L1395" s="4">
        <v>18</v>
      </c>
      <c r="M1395" s="4">
        <v>8</v>
      </c>
      <c r="N1395" s="4">
        <v>15</v>
      </c>
      <c r="O1395" s="4">
        <v>55</v>
      </c>
      <c r="P1395" s="4">
        <v>141</v>
      </c>
      <c r="Q1395" s="4">
        <v>77</v>
      </c>
      <c r="R1395" s="4">
        <v>125</v>
      </c>
      <c r="S1395" s="4">
        <v>99</v>
      </c>
      <c r="T1395" s="4">
        <v>92</v>
      </c>
      <c r="U1395" s="4">
        <v>36</v>
      </c>
      <c r="V1395" s="4">
        <v>39</v>
      </c>
      <c r="W1395" s="4">
        <v>78</v>
      </c>
      <c r="X1395" s="4">
        <v>62</v>
      </c>
      <c r="Y1395" s="4">
        <v>56</v>
      </c>
      <c r="Z1395" s="4">
        <v>28</v>
      </c>
      <c r="AA1395" s="4">
        <v>19</v>
      </c>
      <c r="AB1395" s="4">
        <v>56</v>
      </c>
      <c r="AC1395" s="4">
        <v>159</v>
      </c>
      <c r="AD1395" s="4">
        <v>11</v>
      </c>
      <c r="AE1395" s="4">
        <v>21</v>
      </c>
      <c r="AF1395" s="4">
        <v>3</v>
      </c>
      <c r="AG1395" s="4">
        <v>83</v>
      </c>
      <c r="AH1395" s="4">
        <v>96</v>
      </c>
      <c r="AI1395" s="4">
        <v>28</v>
      </c>
      <c r="AJ1395" s="4">
        <v>49</v>
      </c>
      <c r="AK1395" s="4">
        <v>155</v>
      </c>
      <c r="AL1395" s="4">
        <v>61</v>
      </c>
      <c r="AM1395" s="4">
        <v>18</v>
      </c>
      <c r="AN1395" s="4">
        <v>1</v>
      </c>
      <c r="AO1395" s="4">
        <v>117</v>
      </c>
      <c r="AP1395" s="4">
        <v>2</v>
      </c>
      <c r="AQ1395" s="4">
        <v>96</v>
      </c>
      <c r="AR1395" s="4">
        <v>103</v>
      </c>
      <c r="AS1395" s="4">
        <v>30</v>
      </c>
      <c r="AT1395" s="4">
        <v>165</v>
      </c>
      <c r="AU1395" s="4">
        <v>80</v>
      </c>
      <c r="AV1395" s="4">
        <v>115</v>
      </c>
      <c r="AW1395" s="4">
        <v>94</v>
      </c>
      <c r="AX1395" s="4">
        <v>46</v>
      </c>
      <c r="AY1395" s="4">
        <v>52</v>
      </c>
    </row>
    <row r="1396" spans="1:51">
      <c r="A1396" s="3"/>
      <c r="C1396" s="11">
        <v>0.2</v>
      </c>
      <c r="D1396" s="11">
        <v>0.19</v>
      </c>
      <c r="E1396" s="11">
        <v>0.25</v>
      </c>
      <c r="F1396" s="11">
        <v>0.2</v>
      </c>
      <c r="G1396" s="11">
        <v>0.15</v>
      </c>
      <c r="H1396" s="11">
        <v>0.21</v>
      </c>
      <c r="I1396" s="11">
        <v>0.18</v>
      </c>
      <c r="J1396" s="11">
        <v>0.2</v>
      </c>
      <c r="K1396" s="11">
        <v>0.19</v>
      </c>
      <c r="L1396" s="11">
        <v>0.18</v>
      </c>
      <c r="M1396" s="11">
        <v>0.31</v>
      </c>
      <c r="N1396" s="11">
        <v>0.27</v>
      </c>
      <c r="O1396" s="11">
        <v>0.19</v>
      </c>
      <c r="P1396" s="11">
        <v>0.2</v>
      </c>
      <c r="Q1396" s="11">
        <v>0.21</v>
      </c>
      <c r="R1396" s="11">
        <v>0.19</v>
      </c>
      <c r="S1396" s="11">
        <v>0.2</v>
      </c>
      <c r="T1396" s="11">
        <v>0.19</v>
      </c>
      <c r="U1396" s="11">
        <v>0.2</v>
      </c>
      <c r="V1396" s="11">
        <v>0.2</v>
      </c>
      <c r="W1396" s="11">
        <v>0.19</v>
      </c>
      <c r="X1396" s="11">
        <v>0.22</v>
      </c>
      <c r="Y1396" s="11">
        <v>0.24</v>
      </c>
      <c r="Z1396" s="11">
        <v>0.14000000000000001</v>
      </c>
      <c r="AA1396" s="11">
        <v>0.15</v>
      </c>
      <c r="AB1396" s="11">
        <v>0.23</v>
      </c>
      <c r="AC1396" s="11">
        <v>0.2</v>
      </c>
      <c r="AD1396" s="11">
        <v>0.28000000000000003</v>
      </c>
      <c r="AE1396" s="11">
        <v>0.19</v>
      </c>
      <c r="AF1396" s="11">
        <v>0.18</v>
      </c>
      <c r="AG1396" s="11">
        <v>0.19</v>
      </c>
      <c r="AH1396" s="11">
        <v>0.2</v>
      </c>
      <c r="AI1396" s="11">
        <v>0.19</v>
      </c>
      <c r="AJ1396" s="11">
        <v>0.16</v>
      </c>
      <c r="AK1396" s="11">
        <v>0.21</v>
      </c>
      <c r="AL1396" s="11">
        <v>0.16</v>
      </c>
      <c r="AM1396" s="11">
        <v>0.22</v>
      </c>
      <c r="AN1396" s="11">
        <v>0.08</v>
      </c>
      <c r="AO1396" s="11">
        <v>0.24</v>
      </c>
      <c r="AP1396" s="11">
        <v>0.09</v>
      </c>
      <c r="AQ1396" s="11">
        <v>0.24</v>
      </c>
      <c r="AR1396" s="11">
        <v>0.18</v>
      </c>
      <c r="AS1396" s="11">
        <v>0.28999999999999998</v>
      </c>
      <c r="AT1396" s="11">
        <v>0.18</v>
      </c>
      <c r="AU1396" s="11">
        <v>0.17</v>
      </c>
      <c r="AV1396" s="11">
        <v>0.22</v>
      </c>
      <c r="AW1396" s="11">
        <v>0.21</v>
      </c>
      <c r="AX1396" s="11">
        <v>0.24</v>
      </c>
      <c r="AY1396" s="11">
        <v>0.18</v>
      </c>
    </row>
    <row r="1397" spans="1:51">
      <c r="A1397" s="3"/>
      <c r="B1397" t="s">
        <v>339</v>
      </c>
      <c r="C1397" s="4">
        <v>31</v>
      </c>
      <c r="D1397" s="4">
        <v>17</v>
      </c>
      <c r="E1397" s="4">
        <v>9</v>
      </c>
      <c r="F1397" s="4">
        <v>2</v>
      </c>
      <c r="G1397" s="4">
        <v>3</v>
      </c>
      <c r="H1397" s="4">
        <v>18</v>
      </c>
      <c r="I1397" s="4">
        <v>10</v>
      </c>
      <c r="J1397" s="4">
        <v>7</v>
      </c>
      <c r="K1397" s="4">
        <v>21</v>
      </c>
      <c r="L1397" s="4">
        <v>3</v>
      </c>
      <c r="M1397" s="4">
        <v>1</v>
      </c>
      <c r="N1397" s="4">
        <v>1</v>
      </c>
      <c r="O1397" s="4">
        <v>10</v>
      </c>
      <c r="P1397" s="4">
        <v>19</v>
      </c>
      <c r="Q1397" s="4">
        <v>13</v>
      </c>
      <c r="R1397" s="4">
        <v>16</v>
      </c>
      <c r="S1397" s="4">
        <v>15</v>
      </c>
      <c r="T1397" s="4">
        <v>12</v>
      </c>
      <c r="U1397" s="4">
        <v>8</v>
      </c>
      <c r="V1397" s="4">
        <v>5</v>
      </c>
      <c r="W1397" s="4">
        <v>9</v>
      </c>
      <c r="X1397" s="4">
        <v>9</v>
      </c>
      <c r="Y1397" s="4">
        <v>9</v>
      </c>
      <c r="Z1397" s="4">
        <v>5</v>
      </c>
      <c r="AA1397" s="4">
        <v>3</v>
      </c>
      <c r="AB1397" s="4">
        <v>8</v>
      </c>
      <c r="AC1397" s="4">
        <v>25</v>
      </c>
      <c r="AD1397" s="4" t="s">
        <v>14</v>
      </c>
      <c r="AE1397" s="4">
        <v>3</v>
      </c>
      <c r="AF1397" s="4">
        <v>2</v>
      </c>
      <c r="AG1397" s="4">
        <v>11</v>
      </c>
      <c r="AH1397" s="4">
        <v>14</v>
      </c>
      <c r="AI1397" s="4">
        <v>4</v>
      </c>
      <c r="AJ1397" s="4">
        <v>12</v>
      </c>
      <c r="AK1397" s="4">
        <v>18</v>
      </c>
      <c r="AL1397" s="4">
        <v>12</v>
      </c>
      <c r="AM1397" s="4">
        <v>5</v>
      </c>
      <c r="AN1397" s="4" t="s">
        <v>14</v>
      </c>
      <c r="AO1397" s="4">
        <v>12</v>
      </c>
      <c r="AP1397" s="4" t="s">
        <v>14</v>
      </c>
      <c r="AQ1397" s="4">
        <v>12</v>
      </c>
      <c r="AR1397" s="4">
        <v>18</v>
      </c>
      <c r="AS1397" s="4">
        <v>2</v>
      </c>
      <c r="AT1397" s="4">
        <v>29</v>
      </c>
      <c r="AU1397" s="4">
        <v>9</v>
      </c>
      <c r="AV1397" s="4">
        <v>20</v>
      </c>
      <c r="AW1397" s="4">
        <v>13</v>
      </c>
      <c r="AX1397" s="4">
        <v>6</v>
      </c>
      <c r="AY1397" s="4">
        <v>5</v>
      </c>
    </row>
    <row r="1398" spans="1:51">
      <c r="A1398" s="3"/>
      <c r="C1398" s="11">
        <v>0.03</v>
      </c>
      <c r="D1398" s="11">
        <v>0.03</v>
      </c>
      <c r="E1398" s="11">
        <v>0.04</v>
      </c>
      <c r="F1398" s="11">
        <v>0.01</v>
      </c>
      <c r="G1398" s="11">
        <v>0.08</v>
      </c>
      <c r="H1398" s="11">
        <v>0.04</v>
      </c>
      <c r="I1398" s="11">
        <v>0.02</v>
      </c>
      <c r="J1398" s="11">
        <v>0.02</v>
      </c>
      <c r="K1398" s="11">
        <v>0.03</v>
      </c>
      <c r="L1398" s="11">
        <v>0.03</v>
      </c>
      <c r="M1398" s="11">
        <v>0.04</v>
      </c>
      <c r="N1398" s="11">
        <v>0.02</v>
      </c>
      <c r="O1398" s="11">
        <v>0.04</v>
      </c>
      <c r="P1398" s="11">
        <v>0.03</v>
      </c>
      <c r="Q1398" s="11">
        <v>0.04</v>
      </c>
      <c r="R1398" s="11">
        <v>0.02</v>
      </c>
      <c r="S1398" s="11">
        <v>0.03</v>
      </c>
      <c r="T1398" s="11">
        <v>0.03</v>
      </c>
      <c r="U1398" s="11">
        <v>0.04</v>
      </c>
      <c r="V1398" s="11">
        <v>0.02</v>
      </c>
      <c r="W1398" s="11">
        <v>0.02</v>
      </c>
      <c r="X1398" s="11">
        <v>0.03</v>
      </c>
      <c r="Y1398" s="11">
        <v>0.04</v>
      </c>
      <c r="Z1398" s="11">
        <v>0.02</v>
      </c>
      <c r="AA1398" s="11">
        <v>0.03</v>
      </c>
      <c r="AB1398" s="11">
        <v>0.03</v>
      </c>
      <c r="AC1398" s="11">
        <v>0.03</v>
      </c>
      <c r="AD1398" s="4" t="s">
        <v>14</v>
      </c>
      <c r="AE1398" s="11">
        <v>0.03</v>
      </c>
      <c r="AF1398" s="11">
        <v>0.13</v>
      </c>
      <c r="AG1398" s="11">
        <v>0.03</v>
      </c>
      <c r="AH1398" s="11">
        <v>0.03</v>
      </c>
      <c r="AI1398" s="11">
        <v>0.03</v>
      </c>
      <c r="AJ1398" s="11">
        <v>0.04</v>
      </c>
      <c r="AK1398" s="11">
        <v>0.02</v>
      </c>
      <c r="AL1398" s="11">
        <v>0.03</v>
      </c>
      <c r="AM1398" s="11">
        <v>0.06</v>
      </c>
      <c r="AN1398" s="4" t="s">
        <v>14</v>
      </c>
      <c r="AO1398" s="11">
        <v>0.03</v>
      </c>
      <c r="AP1398" s="4" t="s">
        <v>14</v>
      </c>
      <c r="AQ1398" s="11">
        <v>0.03</v>
      </c>
      <c r="AR1398" s="11">
        <v>0.03</v>
      </c>
      <c r="AS1398" s="11">
        <v>0.02</v>
      </c>
      <c r="AT1398" s="11">
        <v>0.03</v>
      </c>
      <c r="AU1398" s="11">
        <v>0.02</v>
      </c>
      <c r="AV1398" s="11">
        <v>0.04</v>
      </c>
      <c r="AW1398" s="11">
        <v>0.03</v>
      </c>
      <c r="AX1398" s="11">
        <v>0.03</v>
      </c>
      <c r="AY1398" s="11">
        <v>0.02</v>
      </c>
    </row>
    <row r="1399" spans="1:51">
      <c r="A1399" s="3"/>
      <c r="B1399" t="s">
        <v>57</v>
      </c>
      <c r="C1399" s="4">
        <v>728</v>
      </c>
      <c r="D1399" s="4">
        <v>465</v>
      </c>
      <c r="E1399" s="4">
        <v>139</v>
      </c>
      <c r="F1399" s="4">
        <v>100</v>
      </c>
      <c r="G1399" s="4">
        <v>25</v>
      </c>
      <c r="H1399" s="4">
        <v>329</v>
      </c>
      <c r="I1399" s="4">
        <v>340</v>
      </c>
      <c r="J1399" s="4">
        <v>231</v>
      </c>
      <c r="K1399" s="4">
        <v>454</v>
      </c>
      <c r="L1399" s="4">
        <v>68</v>
      </c>
      <c r="M1399" s="4">
        <v>15</v>
      </c>
      <c r="N1399" s="4">
        <v>37</v>
      </c>
      <c r="O1399" s="4">
        <v>198</v>
      </c>
      <c r="P1399" s="4">
        <v>471</v>
      </c>
      <c r="Q1399" s="4">
        <v>239</v>
      </c>
      <c r="R1399" s="4">
        <v>444</v>
      </c>
      <c r="S1399" s="4">
        <v>345</v>
      </c>
      <c r="T1399" s="4">
        <v>317</v>
      </c>
      <c r="U1399" s="4">
        <v>113</v>
      </c>
      <c r="V1399" s="4">
        <v>133</v>
      </c>
      <c r="W1399" s="4">
        <v>289</v>
      </c>
      <c r="X1399" s="4">
        <v>192</v>
      </c>
      <c r="Y1399" s="4">
        <v>147</v>
      </c>
      <c r="Z1399" s="4">
        <v>149</v>
      </c>
      <c r="AA1399" s="4">
        <v>93</v>
      </c>
      <c r="AB1399" s="4">
        <v>154</v>
      </c>
      <c r="AC1399" s="4">
        <v>543</v>
      </c>
      <c r="AD1399" s="4">
        <v>25</v>
      </c>
      <c r="AE1399" s="4">
        <v>77</v>
      </c>
      <c r="AF1399" s="4">
        <v>10</v>
      </c>
      <c r="AG1399" s="4">
        <v>290</v>
      </c>
      <c r="AH1399" s="4">
        <v>314</v>
      </c>
      <c r="AI1399" s="4">
        <v>102</v>
      </c>
      <c r="AJ1399" s="4">
        <v>211</v>
      </c>
      <c r="AK1399" s="4">
        <v>483</v>
      </c>
      <c r="AL1399" s="4">
        <v>260</v>
      </c>
      <c r="AM1399" s="4">
        <v>47</v>
      </c>
      <c r="AN1399" s="4">
        <v>6</v>
      </c>
      <c r="AO1399" s="4">
        <v>314</v>
      </c>
      <c r="AP1399" s="4">
        <v>18</v>
      </c>
      <c r="AQ1399" s="4">
        <v>263</v>
      </c>
      <c r="AR1399" s="4">
        <v>381</v>
      </c>
      <c r="AS1399" s="4">
        <v>66</v>
      </c>
      <c r="AT1399" s="4">
        <v>612</v>
      </c>
      <c r="AU1399" s="4">
        <v>333</v>
      </c>
      <c r="AV1399" s="4">
        <v>336</v>
      </c>
      <c r="AW1399" s="4">
        <v>299</v>
      </c>
      <c r="AX1399" s="4">
        <v>120</v>
      </c>
      <c r="AY1399" s="4">
        <v>205</v>
      </c>
    </row>
    <row r="1400" spans="1:51">
      <c r="A1400" s="3"/>
      <c r="C1400" s="11">
        <v>0.67</v>
      </c>
      <c r="D1400" s="11">
        <v>0.7</v>
      </c>
      <c r="E1400" s="11">
        <v>0.6</v>
      </c>
      <c r="F1400" s="11">
        <v>0.65</v>
      </c>
      <c r="G1400" s="11">
        <v>0.63</v>
      </c>
      <c r="H1400" s="11">
        <v>0.65</v>
      </c>
      <c r="I1400" s="11">
        <v>0.69</v>
      </c>
      <c r="J1400" s="11">
        <v>0.68</v>
      </c>
      <c r="K1400" s="11">
        <v>0.68</v>
      </c>
      <c r="L1400" s="11">
        <v>0.69</v>
      </c>
      <c r="M1400" s="11">
        <v>0.57999999999999996</v>
      </c>
      <c r="N1400" s="11">
        <v>0.65</v>
      </c>
      <c r="O1400" s="11">
        <v>0.69</v>
      </c>
      <c r="P1400" s="11">
        <v>0.66</v>
      </c>
      <c r="Q1400" s="11">
        <v>0.66</v>
      </c>
      <c r="R1400" s="11">
        <v>0.67</v>
      </c>
      <c r="S1400" s="11">
        <v>0.69</v>
      </c>
      <c r="T1400" s="11">
        <v>0.66</v>
      </c>
      <c r="U1400" s="11">
        <v>0.61</v>
      </c>
      <c r="V1400" s="11">
        <v>0.67</v>
      </c>
      <c r="W1400" s="11">
        <v>0.69</v>
      </c>
      <c r="X1400" s="11">
        <v>0.67</v>
      </c>
      <c r="Y1400" s="11">
        <v>0.62</v>
      </c>
      <c r="Z1400" s="11">
        <v>0.74</v>
      </c>
      <c r="AA1400" s="11">
        <v>0.72</v>
      </c>
      <c r="AB1400" s="11">
        <v>0.63</v>
      </c>
      <c r="AC1400" s="11">
        <v>0.67</v>
      </c>
      <c r="AD1400" s="11">
        <v>0.61</v>
      </c>
      <c r="AE1400" s="11">
        <v>0.7</v>
      </c>
      <c r="AF1400" s="11">
        <v>0.68</v>
      </c>
      <c r="AG1400" s="11">
        <v>0.67</v>
      </c>
      <c r="AH1400" s="11">
        <v>0.67</v>
      </c>
      <c r="AI1400" s="11">
        <v>0.69</v>
      </c>
      <c r="AJ1400" s="11">
        <v>0.7</v>
      </c>
      <c r="AK1400" s="11">
        <v>0.66</v>
      </c>
      <c r="AL1400" s="11">
        <v>0.69</v>
      </c>
      <c r="AM1400" s="11">
        <v>0.56999999999999995</v>
      </c>
      <c r="AN1400" s="11">
        <v>0.61</v>
      </c>
      <c r="AO1400" s="11">
        <v>0.65</v>
      </c>
      <c r="AP1400" s="11">
        <v>0.83</v>
      </c>
      <c r="AQ1400" s="11">
        <v>0.65</v>
      </c>
      <c r="AR1400" s="11">
        <v>0.67</v>
      </c>
      <c r="AS1400" s="11">
        <v>0.63</v>
      </c>
      <c r="AT1400" s="11">
        <v>0.68</v>
      </c>
      <c r="AU1400" s="11">
        <v>0.71</v>
      </c>
      <c r="AV1400" s="11">
        <v>0.64</v>
      </c>
      <c r="AW1400" s="11">
        <v>0.66</v>
      </c>
      <c r="AX1400" s="11">
        <v>0.64</v>
      </c>
      <c r="AY1400" s="11">
        <v>0.71</v>
      </c>
    </row>
    <row r="1401" spans="1:51">
      <c r="A1401" s="3"/>
      <c r="B1401" t="s">
        <v>131</v>
      </c>
      <c r="C1401" s="4">
        <v>46</v>
      </c>
      <c r="D1401" s="4">
        <v>30</v>
      </c>
      <c r="E1401" s="4">
        <v>5</v>
      </c>
      <c r="F1401" s="4">
        <v>10</v>
      </c>
      <c r="G1401" s="4">
        <v>1</v>
      </c>
      <c r="H1401" s="4">
        <v>22</v>
      </c>
      <c r="I1401" s="4">
        <v>23</v>
      </c>
      <c r="J1401" s="4">
        <v>15</v>
      </c>
      <c r="K1401" s="4">
        <v>33</v>
      </c>
      <c r="L1401" s="4">
        <v>5</v>
      </c>
      <c r="M1401" s="4">
        <v>2</v>
      </c>
      <c r="N1401" s="4">
        <v>1</v>
      </c>
      <c r="O1401" s="4">
        <v>12</v>
      </c>
      <c r="P1401" s="4">
        <v>33</v>
      </c>
      <c r="Q1401" s="4">
        <v>15</v>
      </c>
      <c r="R1401" s="4">
        <v>31</v>
      </c>
      <c r="S1401" s="4">
        <v>17</v>
      </c>
      <c r="T1401" s="4">
        <v>23</v>
      </c>
      <c r="U1401" s="4">
        <v>12</v>
      </c>
      <c r="V1401" s="4">
        <v>10</v>
      </c>
      <c r="W1401" s="4">
        <v>19</v>
      </c>
      <c r="X1401" s="4">
        <v>5</v>
      </c>
      <c r="Y1401" s="4">
        <v>8</v>
      </c>
      <c r="Z1401" s="4">
        <v>9</v>
      </c>
      <c r="AA1401" s="4">
        <v>7</v>
      </c>
      <c r="AB1401" s="4">
        <v>13</v>
      </c>
      <c r="AC1401" s="4">
        <v>37</v>
      </c>
      <c r="AD1401" s="4">
        <v>2</v>
      </c>
      <c r="AE1401" s="4">
        <v>2</v>
      </c>
      <c r="AF1401" s="4" t="s">
        <v>14</v>
      </c>
      <c r="AG1401" s="4">
        <v>23</v>
      </c>
      <c r="AH1401" s="4">
        <v>17</v>
      </c>
      <c r="AI1401" s="4">
        <v>3</v>
      </c>
      <c r="AJ1401" s="4">
        <v>15</v>
      </c>
      <c r="AK1401" s="4">
        <v>28</v>
      </c>
      <c r="AL1401" s="4">
        <v>20</v>
      </c>
      <c r="AM1401" s="4">
        <v>8</v>
      </c>
      <c r="AN1401" s="4" t="s">
        <v>14</v>
      </c>
      <c r="AO1401" s="4">
        <v>13</v>
      </c>
      <c r="AP1401" s="4">
        <v>2</v>
      </c>
      <c r="AQ1401" s="4">
        <v>10</v>
      </c>
      <c r="AR1401" s="4">
        <v>32</v>
      </c>
      <c r="AS1401" s="4">
        <v>4</v>
      </c>
      <c r="AT1401" s="4">
        <v>40</v>
      </c>
      <c r="AU1401" s="4">
        <v>23</v>
      </c>
      <c r="AV1401" s="4">
        <v>22</v>
      </c>
      <c r="AW1401" s="4">
        <v>16</v>
      </c>
      <c r="AX1401" s="4">
        <v>9</v>
      </c>
      <c r="AY1401" s="4">
        <v>10</v>
      </c>
    </row>
    <row r="1402" spans="1:51">
      <c r="A1402" s="3"/>
      <c r="C1402" s="11">
        <v>0.04</v>
      </c>
      <c r="D1402" s="11">
        <v>0.04</v>
      </c>
      <c r="E1402" s="11">
        <v>0.02</v>
      </c>
      <c r="F1402" s="11">
        <v>7.0000000000000007E-2</v>
      </c>
      <c r="G1402" s="11">
        <v>0.03</v>
      </c>
      <c r="H1402" s="11">
        <v>0.04</v>
      </c>
      <c r="I1402" s="11">
        <v>0.05</v>
      </c>
      <c r="J1402" s="11">
        <v>0.05</v>
      </c>
      <c r="K1402" s="11">
        <v>0.05</v>
      </c>
      <c r="L1402" s="11">
        <v>0.05</v>
      </c>
      <c r="M1402" s="11">
        <v>0.08</v>
      </c>
      <c r="N1402" s="11">
        <v>0.02</v>
      </c>
      <c r="O1402" s="11">
        <v>0.04</v>
      </c>
      <c r="P1402" s="11">
        <v>0.05</v>
      </c>
      <c r="Q1402" s="11">
        <v>0.04</v>
      </c>
      <c r="R1402" s="11">
        <v>0.05</v>
      </c>
      <c r="S1402" s="11">
        <v>0.03</v>
      </c>
      <c r="T1402" s="11">
        <v>0.05</v>
      </c>
      <c r="U1402" s="11">
        <v>0.06</v>
      </c>
      <c r="V1402" s="11">
        <v>0.05</v>
      </c>
      <c r="W1402" s="11">
        <v>0.05</v>
      </c>
      <c r="X1402" s="11">
        <v>0.02</v>
      </c>
      <c r="Y1402" s="11">
        <v>0.04</v>
      </c>
      <c r="Z1402" s="11">
        <v>0.05</v>
      </c>
      <c r="AA1402" s="11">
        <v>0.05</v>
      </c>
      <c r="AB1402" s="11">
        <v>0.05</v>
      </c>
      <c r="AC1402" s="11">
        <v>0.05</v>
      </c>
      <c r="AD1402" s="11">
        <v>0.05</v>
      </c>
      <c r="AE1402" s="11">
        <v>0.02</v>
      </c>
      <c r="AF1402" s="4" t="s">
        <v>14</v>
      </c>
      <c r="AG1402" s="11">
        <v>0.05</v>
      </c>
      <c r="AH1402" s="11">
        <v>0.04</v>
      </c>
      <c r="AI1402" s="11">
        <v>0.02</v>
      </c>
      <c r="AJ1402" s="11">
        <v>0.05</v>
      </c>
      <c r="AK1402" s="11">
        <v>0.04</v>
      </c>
      <c r="AL1402" s="11">
        <v>0.05</v>
      </c>
      <c r="AM1402" s="11">
        <v>0.1</v>
      </c>
      <c r="AN1402" s="4" t="s">
        <v>14</v>
      </c>
      <c r="AO1402" s="11">
        <v>0.03</v>
      </c>
      <c r="AP1402" s="11">
        <v>0.09</v>
      </c>
      <c r="AQ1402" s="11">
        <v>0.02</v>
      </c>
      <c r="AR1402" s="11">
        <v>0.06</v>
      </c>
      <c r="AS1402" s="11">
        <v>0.04</v>
      </c>
      <c r="AT1402" s="11">
        <v>0.04</v>
      </c>
      <c r="AU1402" s="11">
        <v>0.05</v>
      </c>
      <c r="AV1402" s="11">
        <v>0.04</v>
      </c>
      <c r="AW1402" s="11">
        <v>0.04</v>
      </c>
      <c r="AX1402" s="11">
        <v>0.05</v>
      </c>
      <c r="AY1402" s="11">
        <v>0.04</v>
      </c>
    </row>
    <row r="1403" spans="1:51">
      <c r="A1403" s="3"/>
      <c r="B1403" t="s">
        <v>340</v>
      </c>
      <c r="C1403" s="4">
        <v>66</v>
      </c>
      <c r="D1403" s="4">
        <v>29</v>
      </c>
      <c r="E1403" s="4">
        <v>22</v>
      </c>
      <c r="F1403" s="4">
        <v>10</v>
      </c>
      <c r="G1403" s="4">
        <v>5</v>
      </c>
      <c r="H1403" s="4">
        <v>28</v>
      </c>
      <c r="I1403" s="4">
        <v>29</v>
      </c>
      <c r="J1403" s="4">
        <v>17</v>
      </c>
      <c r="K1403" s="4">
        <v>38</v>
      </c>
      <c r="L1403" s="4">
        <v>4</v>
      </c>
      <c r="M1403" s="4" t="s">
        <v>14</v>
      </c>
      <c r="N1403" s="4">
        <v>3</v>
      </c>
      <c r="O1403" s="4">
        <v>12</v>
      </c>
      <c r="P1403" s="4">
        <v>45</v>
      </c>
      <c r="Q1403" s="4">
        <v>20</v>
      </c>
      <c r="R1403" s="4">
        <v>44</v>
      </c>
      <c r="S1403" s="4">
        <v>24</v>
      </c>
      <c r="T1403" s="4">
        <v>34</v>
      </c>
      <c r="U1403" s="4">
        <v>16</v>
      </c>
      <c r="V1403" s="4">
        <v>10</v>
      </c>
      <c r="W1403" s="4">
        <v>20</v>
      </c>
      <c r="X1403" s="4">
        <v>20</v>
      </c>
      <c r="Y1403" s="4">
        <v>16</v>
      </c>
      <c r="Z1403" s="4">
        <v>11</v>
      </c>
      <c r="AA1403" s="4">
        <v>7</v>
      </c>
      <c r="AB1403" s="4">
        <v>14</v>
      </c>
      <c r="AC1403" s="4">
        <v>48</v>
      </c>
      <c r="AD1403" s="4">
        <v>2</v>
      </c>
      <c r="AE1403" s="4">
        <v>7</v>
      </c>
      <c r="AF1403" s="4" t="s">
        <v>14</v>
      </c>
      <c r="AG1403" s="4">
        <v>26</v>
      </c>
      <c r="AH1403" s="4">
        <v>27</v>
      </c>
      <c r="AI1403" s="4">
        <v>10</v>
      </c>
      <c r="AJ1403" s="4">
        <v>16</v>
      </c>
      <c r="AK1403" s="4">
        <v>47</v>
      </c>
      <c r="AL1403" s="4">
        <v>25</v>
      </c>
      <c r="AM1403" s="4">
        <v>5</v>
      </c>
      <c r="AN1403" s="4">
        <v>3</v>
      </c>
      <c r="AO1403" s="4">
        <v>29</v>
      </c>
      <c r="AP1403" s="4" t="s">
        <v>14</v>
      </c>
      <c r="AQ1403" s="4">
        <v>24</v>
      </c>
      <c r="AR1403" s="4">
        <v>38</v>
      </c>
      <c r="AS1403" s="4">
        <v>3</v>
      </c>
      <c r="AT1403" s="4">
        <v>55</v>
      </c>
      <c r="AU1403" s="4">
        <v>23</v>
      </c>
      <c r="AV1403" s="4">
        <v>34</v>
      </c>
      <c r="AW1403" s="4">
        <v>28</v>
      </c>
      <c r="AX1403" s="4">
        <v>6</v>
      </c>
      <c r="AY1403" s="4">
        <v>16</v>
      </c>
    </row>
    <row r="1404" spans="1:51">
      <c r="A1404" s="3"/>
      <c r="C1404" s="11">
        <v>0.06</v>
      </c>
      <c r="D1404" s="11">
        <v>0.04</v>
      </c>
      <c r="E1404" s="11">
        <v>0.09</v>
      </c>
      <c r="F1404" s="11">
        <v>7.0000000000000007E-2</v>
      </c>
      <c r="G1404" s="11">
        <v>0.13</v>
      </c>
      <c r="H1404" s="11">
        <v>0.06</v>
      </c>
      <c r="I1404" s="11">
        <v>0.06</v>
      </c>
      <c r="J1404" s="11">
        <v>0.05</v>
      </c>
      <c r="K1404" s="11">
        <v>0.06</v>
      </c>
      <c r="L1404" s="11">
        <v>0.05</v>
      </c>
      <c r="M1404" s="4" t="s">
        <v>14</v>
      </c>
      <c r="N1404" s="11">
        <v>0.04</v>
      </c>
      <c r="O1404" s="11">
        <v>0.04</v>
      </c>
      <c r="P1404" s="11">
        <v>0.06</v>
      </c>
      <c r="Q1404" s="11">
        <v>0.05</v>
      </c>
      <c r="R1404" s="11">
        <v>7.0000000000000007E-2</v>
      </c>
      <c r="S1404" s="11">
        <v>0.05</v>
      </c>
      <c r="T1404" s="11">
        <v>7.0000000000000007E-2</v>
      </c>
      <c r="U1404" s="11">
        <v>0.08</v>
      </c>
      <c r="V1404" s="11">
        <v>0.05</v>
      </c>
      <c r="W1404" s="11">
        <v>0.05</v>
      </c>
      <c r="X1404" s="11">
        <v>7.0000000000000007E-2</v>
      </c>
      <c r="Y1404" s="11">
        <v>7.0000000000000007E-2</v>
      </c>
      <c r="Z1404" s="11">
        <v>0.05</v>
      </c>
      <c r="AA1404" s="11">
        <v>0.05</v>
      </c>
      <c r="AB1404" s="11">
        <v>0.06</v>
      </c>
      <c r="AC1404" s="11">
        <v>0.06</v>
      </c>
      <c r="AD1404" s="11">
        <v>0.06</v>
      </c>
      <c r="AE1404" s="11">
        <v>0.06</v>
      </c>
      <c r="AF1404" s="4" t="s">
        <v>14</v>
      </c>
      <c r="AG1404" s="11">
        <v>0.06</v>
      </c>
      <c r="AH1404" s="11">
        <v>0.06</v>
      </c>
      <c r="AI1404" s="11">
        <v>7.0000000000000007E-2</v>
      </c>
      <c r="AJ1404" s="11">
        <v>0.05</v>
      </c>
      <c r="AK1404" s="11">
        <v>0.06</v>
      </c>
      <c r="AL1404" s="11">
        <v>7.0000000000000007E-2</v>
      </c>
      <c r="AM1404" s="11">
        <v>0.06</v>
      </c>
      <c r="AN1404" s="11">
        <v>0.31</v>
      </c>
      <c r="AO1404" s="11">
        <v>0.06</v>
      </c>
      <c r="AP1404" s="4" t="s">
        <v>14</v>
      </c>
      <c r="AQ1404" s="11">
        <v>0.06</v>
      </c>
      <c r="AR1404" s="11">
        <v>7.0000000000000007E-2</v>
      </c>
      <c r="AS1404" s="11">
        <v>0.03</v>
      </c>
      <c r="AT1404" s="11">
        <v>0.06</v>
      </c>
      <c r="AU1404" s="11">
        <v>0.05</v>
      </c>
      <c r="AV1404" s="11">
        <v>0.06</v>
      </c>
      <c r="AW1404" s="11">
        <v>0.06</v>
      </c>
      <c r="AX1404" s="11">
        <v>0.03</v>
      </c>
      <c r="AY1404" s="11">
        <v>0.06</v>
      </c>
    </row>
    <row r="1405" spans="1:51">
      <c r="A1405" s="3"/>
      <c r="B1405" t="s">
        <v>341</v>
      </c>
      <c r="C1405" s="4">
        <v>249</v>
      </c>
      <c r="D1405" s="4">
        <v>142</v>
      </c>
      <c r="E1405" s="4">
        <v>65</v>
      </c>
      <c r="F1405" s="4">
        <v>33</v>
      </c>
      <c r="G1405" s="4">
        <v>9</v>
      </c>
      <c r="H1405" s="4">
        <v>124</v>
      </c>
      <c r="I1405" s="4">
        <v>100</v>
      </c>
      <c r="J1405" s="4">
        <v>74</v>
      </c>
      <c r="K1405" s="4">
        <v>145</v>
      </c>
      <c r="L1405" s="4">
        <v>21</v>
      </c>
      <c r="M1405" s="4">
        <v>9</v>
      </c>
      <c r="N1405" s="4">
        <v>16</v>
      </c>
      <c r="O1405" s="4">
        <v>65</v>
      </c>
      <c r="P1405" s="4">
        <v>160</v>
      </c>
      <c r="Q1405" s="4">
        <v>90</v>
      </c>
      <c r="R1405" s="4">
        <v>141</v>
      </c>
      <c r="S1405" s="4">
        <v>114</v>
      </c>
      <c r="T1405" s="4">
        <v>104</v>
      </c>
      <c r="U1405" s="4">
        <v>44</v>
      </c>
      <c r="V1405" s="4">
        <v>44</v>
      </c>
      <c r="W1405" s="4">
        <v>88</v>
      </c>
      <c r="X1405" s="4">
        <v>71</v>
      </c>
      <c r="Y1405" s="4">
        <v>65</v>
      </c>
      <c r="Z1405" s="4">
        <v>33</v>
      </c>
      <c r="AA1405" s="4">
        <v>22</v>
      </c>
      <c r="AB1405" s="4">
        <v>65</v>
      </c>
      <c r="AC1405" s="4">
        <v>185</v>
      </c>
      <c r="AD1405" s="4">
        <v>11</v>
      </c>
      <c r="AE1405" s="4">
        <v>25</v>
      </c>
      <c r="AF1405" s="4">
        <v>5</v>
      </c>
      <c r="AG1405" s="4">
        <v>95</v>
      </c>
      <c r="AH1405" s="4">
        <v>110</v>
      </c>
      <c r="AI1405" s="4">
        <v>32</v>
      </c>
      <c r="AJ1405" s="4">
        <v>61</v>
      </c>
      <c r="AK1405" s="4">
        <v>173</v>
      </c>
      <c r="AL1405" s="4">
        <v>73</v>
      </c>
      <c r="AM1405" s="4">
        <v>23</v>
      </c>
      <c r="AN1405" s="4">
        <v>1</v>
      </c>
      <c r="AO1405" s="4">
        <v>129</v>
      </c>
      <c r="AP1405" s="4">
        <v>2</v>
      </c>
      <c r="AQ1405" s="4">
        <v>108</v>
      </c>
      <c r="AR1405" s="4">
        <v>120</v>
      </c>
      <c r="AS1405" s="4">
        <v>32</v>
      </c>
      <c r="AT1405" s="4">
        <v>194</v>
      </c>
      <c r="AU1405" s="4">
        <v>89</v>
      </c>
      <c r="AV1405" s="4">
        <v>135</v>
      </c>
      <c r="AW1405" s="4">
        <v>107</v>
      </c>
      <c r="AX1405" s="4">
        <v>52</v>
      </c>
      <c r="AY1405" s="4">
        <v>58</v>
      </c>
    </row>
    <row r="1406" spans="1:51">
      <c r="A1406" s="3"/>
      <c r="C1406" s="11">
        <v>0.23</v>
      </c>
      <c r="D1406" s="11">
        <v>0.21</v>
      </c>
      <c r="E1406" s="11">
        <v>0.28000000000000003</v>
      </c>
      <c r="F1406" s="11">
        <v>0.22</v>
      </c>
      <c r="G1406" s="11">
        <v>0.23</v>
      </c>
      <c r="H1406" s="11">
        <v>0.25</v>
      </c>
      <c r="I1406" s="11">
        <v>0.2</v>
      </c>
      <c r="J1406" s="11">
        <v>0.22</v>
      </c>
      <c r="K1406" s="11">
        <v>0.22</v>
      </c>
      <c r="L1406" s="11">
        <v>0.21</v>
      </c>
      <c r="M1406" s="11">
        <v>0.34</v>
      </c>
      <c r="N1406" s="11">
        <v>0.28999999999999998</v>
      </c>
      <c r="O1406" s="11">
        <v>0.23</v>
      </c>
      <c r="P1406" s="11">
        <v>0.23</v>
      </c>
      <c r="Q1406" s="11">
        <v>0.25</v>
      </c>
      <c r="R1406" s="11">
        <v>0.21</v>
      </c>
      <c r="S1406" s="11">
        <v>0.23</v>
      </c>
      <c r="T1406" s="11">
        <v>0.22</v>
      </c>
      <c r="U1406" s="11">
        <v>0.24</v>
      </c>
      <c r="V1406" s="11">
        <v>0.22</v>
      </c>
      <c r="W1406" s="11">
        <v>0.21</v>
      </c>
      <c r="X1406" s="11">
        <v>0.25</v>
      </c>
      <c r="Y1406" s="11">
        <v>0.27</v>
      </c>
      <c r="Z1406" s="11">
        <v>0.17</v>
      </c>
      <c r="AA1406" s="11">
        <v>0.17</v>
      </c>
      <c r="AB1406" s="11">
        <v>0.26</v>
      </c>
      <c r="AC1406" s="11">
        <v>0.23</v>
      </c>
      <c r="AD1406" s="11">
        <v>0.28000000000000003</v>
      </c>
      <c r="AE1406" s="11">
        <v>0.23</v>
      </c>
      <c r="AF1406" s="11">
        <v>0.32</v>
      </c>
      <c r="AG1406" s="11">
        <v>0.22</v>
      </c>
      <c r="AH1406" s="11">
        <v>0.23</v>
      </c>
      <c r="AI1406" s="11">
        <v>0.22</v>
      </c>
      <c r="AJ1406" s="11">
        <v>0.2</v>
      </c>
      <c r="AK1406" s="11">
        <v>0.24</v>
      </c>
      <c r="AL1406" s="11">
        <v>0.19</v>
      </c>
      <c r="AM1406" s="11">
        <v>0.28000000000000003</v>
      </c>
      <c r="AN1406" s="11">
        <v>0.08</v>
      </c>
      <c r="AO1406" s="11">
        <v>0.27</v>
      </c>
      <c r="AP1406" s="11">
        <v>0.09</v>
      </c>
      <c r="AQ1406" s="11">
        <v>0.27</v>
      </c>
      <c r="AR1406" s="11">
        <v>0.21</v>
      </c>
      <c r="AS1406" s="11">
        <v>0.3</v>
      </c>
      <c r="AT1406" s="11">
        <v>0.22</v>
      </c>
      <c r="AU1406" s="11">
        <v>0.19</v>
      </c>
      <c r="AV1406" s="11">
        <v>0.26</v>
      </c>
      <c r="AW1406" s="11">
        <v>0.24</v>
      </c>
      <c r="AX1406" s="11">
        <v>0.28000000000000003</v>
      </c>
      <c r="AY1406" s="11">
        <v>0.2</v>
      </c>
    </row>
    <row r="1407" spans="1:51">
      <c r="A1407" s="3"/>
    </row>
    <row r="1408" spans="1:51">
      <c r="A1408" s="3"/>
    </row>
    <row r="1409" spans="1:51">
      <c r="A1409" s="2" t="s">
        <v>363</v>
      </c>
    </row>
    <row r="1410" spans="1:51">
      <c r="A1410" s="3"/>
    </row>
    <row r="1411" spans="1:51" s="10" customFormat="1" ht="29.25" customHeight="1">
      <c r="A1411" s="9"/>
      <c r="C1411" s="7" t="s">
        <v>39</v>
      </c>
      <c r="D1411" s="14" t="s">
        <v>15</v>
      </c>
      <c r="E1411" s="15"/>
      <c r="F1411" s="15"/>
      <c r="G1411" s="15"/>
      <c r="H1411" s="14" t="s">
        <v>16</v>
      </c>
      <c r="I1411" s="15"/>
      <c r="J1411" s="14" t="s">
        <v>17</v>
      </c>
      <c r="K1411" s="15"/>
      <c r="L1411" s="15"/>
      <c r="M1411" s="15"/>
      <c r="N1411" s="15"/>
      <c r="O1411" s="14" t="s">
        <v>40</v>
      </c>
      <c r="P1411" s="15"/>
      <c r="Q1411" s="14" t="s">
        <v>19</v>
      </c>
      <c r="R1411" s="15"/>
      <c r="S1411" s="14" t="s">
        <v>41</v>
      </c>
      <c r="T1411" s="15"/>
      <c r="U1411" s="14" t="s">
        <v>42</v>
      </c>
      <c r="V1411" s="15"/>
      <c r="W1411" s="15"/>
      <c r="X1411" s="15"/>
      <c r="Y1411" s="14" t="s">
        <v>22</v>
      </c>
      <c r="Z1411" s="15"/>
      <c r="AA1411" s="15"/>
      <c r="AB1411" s="15"/>
      <c r="AC1411" s="15"/>
      <c r="AD1411" s="15"/>
      <c r="AE1411" s="15"/>
      <c r="AF1411" s="15"/>
      <c r="AG1411" s="14" t="s">
        <v>23</v>
      </c>
      <c r="AH1411" s="15"/>
      <c r="AI1411" s="15"/>
      <c r="AJ1411" s="14" t="s">
        <v>24</v>
      </c>
      <c r="AK1411" s="15"/>
      <c r="AL1411" s="14" t="s">
        <v>25</v>
      </c>
      <c r="AM1411" s="15"/>
      <c r="AN1411" s="15"/>
      <c r="AO1411" s="15"/>
      <c r="AP1411" s="15"/>
      <c r="AQ1411" s="15"/>
      <c r="AR1411" s="15"/>
      <c r="AS1411" s="14" t="s">
        <v>26</v>
      </c>
      <c r="AT1411" s="15"/>
      <c r="AU1411" s="14" t="s">
        <v>43</v>
      </c>
      <c r="AV1411" s="15"/>
      <c r="AW1411" s="14" t="s">
        <v>44</v>
      </c>
      <c r="AX1411" s="15"/>
      <c r="AY1411" s="15"/>
    </row>
    <row r="1412" spans="1:51" s="7" customFormat="1" ht="32.25" customHeight="1">
      <c r="A1412" s="6"/>
      <c r="D1412" s="8" t="s">
        <v>45</v>
      </c>
      <c r="E1412" s="8" t="s">
        <v>46</v>
      </c>
      <c r="F1412" s="8" t="s">
        <v>47</v>
      </c>
      <c r="G1412" s="8" t="s">
        <v>48</v>
      </c>
      <c r="H1412" s="8" t="s">
        <v>49</v>
      </c>
      <c r="I1412" s="8" t="s">
        <v>50</v>
      </c>
      <c r="J1412" s="8" t="s">
        <v>51</v>
      </c>
      <c r="K1412" s="8" t="s">
        <v>52</v>
      </c>
      <c r="L1412" s="8" t="s">
        <v>53</v>
      </c>
      <c r="M1412" s="8" t="s">
        <v>54</v>
      </c>
      <c r="N1412" s="8" t="s">
        <v>55</v>
      </c>
      <c r="O1412" s="8" t="s">
        <v>56</v>
      </c>
      <c r="P1412" s="8" t="s">
        <v>57</v>
      </c>
      <c r="Q1412" s="8" t="s">
        <v>56</v>
      </c>
      <c r="R1412" s="8" t="s">
        <v>57</v>
      </c>
      <c r="S1412" s="8" t="s">
        <v>56</v>
      </c>
      <c r="T1412" s="8" t="s">
        <v>57</v>
      </c>
      <c r="U1412" s="8" t="s">
        <v>58</v>
      </c>
      <c r="V1412" s="8" t="s">
        <v>59</v>
      </c>
      <c r="W1412" s="8" t="s">
        <v>60</v>
      </c>
      <c r="X1412" s="8" t="s">
        <v>61</v>
      </c>
      <c r="Y1412" s="8" t="s">
        <v>62</v>
      </c>
      <c r="Z1412" s="8" t="s">
        <v>63</v>
      </c>
      <c r="AA1412" s="8" t="s">
        <v>64</v>
      </c>
      <c r="AB1412" s="8" t="s">
        <v>65</v>
      </c>
      <c r="AC1412" s="8" t="s">
        <v>66</v>
      </c>
      <c r="AD1412" s="8" t="s">
        <v>67</v>
      </c>
      <c r="AE1412" s="8" t="s">
        <v>68</v>
      </c>
      <c r="AF1412" s="8" t="s">
        <v>69</v>
      </c>
      <c r="AG1412" s="8" t="s">
        <v>70</v>
      </c>
      <c r="AH1412" s="8" t="s">
        <v>71</v>
      </c>
      <c r="AI1412" s="8" t="s">
        <v>72</v>
      </c>
      <c r="AJ1412" s="8" t="s">
        <v>73</v>
      </c>
      <c r="AK1412" s="8" t="s">
        <v>74</v>
      </c>
      <c r="AL1412" s="8" t="s">
        <v>75</v>
      </c>
      <c r="AM1412" s="8" t="s">
        <v>76</v>
      </c>
      <c r="AN1412" s="8" t="s">
        <v>77</v>
      </c>
      <c r="AO1412" s="8" t="s">
        <v>78</v>
      </c>
      <c r="AP1412" s="8" t="s">
        <v>79</v>
      </c>
      <c r="AQ1412" s="8" t="s">
        <v>80</v>
      </c>
      <c r="AR1412" s="8" t="s">
        <v>81</v>
      </c>
      <c r="AS1412" s="8" t="s">
        <v>82</v>
      </c>
      <c r="AT1412" s="8" t="s">
        <v>57</v>
      </c>
      <c r="AU1412" s="8" t="s">
        <v>56</v>
      </c>
      <c r="AV1412" s="8" t="s">
        <v>57</v>
      </c>
      <c r="AW1412" s="8" t="s">
        <v>83</v>
      </c>
      <c r="AX1412" s="8" t="s">
        <v>84</v>
      </c>
      <c r="AY1412" s="8" t="s">
        <v>85</v>
      </c>
    </row>
    <row r="1413" spans="1:51">
      <c r="A1413" s="3" t="s">
        <v>86</v>
      </c>
      <c r="C1413" s="4">
        <v>728</v>
      </c>
      <c r="D1413" s="4">
        <v>465</v>
      </c>
      <c r="E1413" s="4">
        <v>139</v>
      </c>
      <c r="F1413" s="4">
        <v>100</v>
      </c>
      <c r="G1413" s="4">
        <v>25</v>
      </c>
      <c r="H1413" s="4">
        <v>329</v>
      </c>
      <c r="I1413" s="4">
        <v>340</v>
      </c>
      <c r="J1413" s="4">
        <v>231</v>
      </c>
      <c r="K1413" s="4">
        <v>454</v>
      </c>
      <c r="L1413" s="4">
        <v>68</v>
      </c>
      <c r="M1413" s="4">
        <v>15</v>
      </c>
      <c r="N1413" s="4">
        <v>37</v>
      </c>
      <c r="O1413" s="4">
        <v>198</v>
      </c>
      <c r="P1413" s="4">
        <v>471</v>
      </c>
      <c r="Q1413" s="4">
        <v>239</v>
      </c>
      <c r="R1413" s="4">
        <v>444</v>
      </c>
      <c r="S1413" s="4">
        <v>345</v>
      </c>
      <c r="T1413" s="4">
        <v>317</v>
      </c>
      <c r="U1413" s="4">
        <v>113</v>
      </c>
      <c r="V1413" s="4">
        <v>133</v>
      </c>
      <c r="W1413" s="4">
        <v>289</v>
      </c>
      <c r="X1413" s="4">
        <v>192</v>
      </c>
      <c r="Y1413" s="4">
        <v>147</v>
      </c>
      <c r="Z1413" s="4">
        <v>149</v>
      </c>
      <c r="AA1413" s="4">
        <v>93</v>
      </c>
      <c r="AB1413" s="4">
        <v>154</v>
      </c>
      <c r="AC1413" s="4">
        <v>543</v>
      </c>
      <c r="AD1413" s="4">
        <v>25</v>
      </c>
      <c r="AE1413" s="4">
        <v>77</v>
      </c>
      <c r="AF1413" s="4">
        <v>10</v>
      </c>
      <c r="AG1413" s="4">
        <v>290</v>
      </c>
      <c r="AH1413" s="4">
        <v>314</v>
      </c>
      <c r="AI1413" s="4">
        <v>102</v>
      </c>
      <c r="AJ1413" s="4">
        <v>211</v>
      </c>
      <c r="AK1413" s="4">
        <v>483</v>
      </c>
      <c r="AL1413" s="4">
        <v>260</v>
      </c>
      <c r="AM1413" s="4">
        <v>47</v>
      </c>
      <c r="AN1413" s="4">
        <v>6</v>
      </c>
      <c r="AO1413" s="4">
        <v>314</v>
      </c>
      <c r="AP1413" s="4">
        <v>18</v>
      </c>
      <c r="AQ1413" s="4">
        <v>263</v>
      </c>
      <c r="AR1413" s="4">
        <v>381</v>
      </c>
      <c r="AS1413" s="4">
        <v>66</v>
      </c>
      <c r="AT1413" s="4">
        <v>612</v>
      </c>
      <c r="AU1413" s="4">
        <v>333</v>
      </c>
      <c r="AV1413" s="4">
        <v>336</v>
      </c>
      <c r="AW1413" s="4">
        <v>299</v>
      </c>
      <c r="AX1413" s="4">
        <v>120</v>
      </c>
      <c r="AY1413" s="4">
        <v>205</v>
      </c>
    </row>
    <row r="1414" spans="1:51">
      <c r="A1414" s="3"/>
    </row>
    <row r="1415" spans="1:51">
      <c r="A1415" s="3" t="s">
        <v>364</v>
      </c>
      <c r="B1415" t="s">
        <v>344</v>
      </c>
      <c r="C1415" s="4">
        <v>282</v>
      </c>
      <c r="D1415" s="4">
        <v>185</v>
      </c>
      <c r="E1415" s="4">
        <v>50</v>
      </c>
      <c r="F1415" s="4">
        <v>38</v>
      </c>
      <c r="G1415" s="4">
        <v>9</v>
      </c>
      <c r="H1415" s="4">
        <v>128</v>
      </c>
      <c r="I1415" s="4">
        <v>130</v>
      </c>
      <c r="J1415" s="4">
        <v>80</v>
      </c>
      <c r="K1415" s="4">
        <v>185</v>
      </c>
      <c r="L1415" s="4">
        <v>24</v>
      </c>
      <c r="M1415" s="4">
        <v>9</v>
      </c>
      <c r="N1415" s="4">
        <v>19</v>
      </c>
      <c r="O1415" s="4">
        <v>88</v>
      </c>
      <c r="P1415" s="4">
        <v>170</v>
      </c>
      <c r="Q1415" s="4">
        <v>100</v>
      </c>
      <c r="R1415" s="4">
        <v>166</v>
      </c>
      <c r="S1415" s="4">
        <v>131</v>
      </c>
      <c r="T1415" s="4">
        <v>125</v>
      </c>
      <c r="U1415" s="4">
        <v>42</v>
      </c>
      <c r="V1415" s="4">
        <v>48</v>
      </c>
      <c r="W1415" s="4">
        <v>121</v>
      </c>
      <c r="X1415" s="4">
        <v>70</v>
      </c>
      <c r="Y1415" s="4">
        <v>59</v>
      </c>
      <c r="Z1415" s="4">
        <v>59</v>
      </c>
      <c r="AA1415" s="4">
        <v>37</v>
      </c>
      <c r="AB1415" s="4">
        <v>54</v>
      </c>
      <c r="AC1415" s="4">
        <v>210</v>
      </c>
      <c r="AD1415" s="4">
        <v>12</v>
      </c>
      <c r="AE1415" s="4">
        <v>28</v>
      </c>
      <c r="AF1415" s="4">
        <v>1</v>
      </c>
      <c r="AG1415" s="4">
        <v>107</v>
      </c>
      <c r="AH1415" s="4">
        <v>128</v>
      </c>
      <c r="AI1415" s="4">
        <v>38</v>
      </c>
      <c r="AJ1415" s="4">
        <v>86</v>
      </c>
      <c r="AK1415" s="4">
        <v>178</v>
      </c>
      <c r="AL1415" s="4">
        <v>99</v>
      </c>
      <c r="AM1415" s="4">
        <v>21</v>
      </c>
      <c r="AN1415" s="4">
        <v>3</v>
      </c>
      <c r="AO1415" s="4">
        <v>106</v>
      </c>
      <c r="AP1415" s="4">
        <v>6</v>
      </c>
      <c r="AQ1415" s="4">
        <v>87</v>
      </c>
      <c r="AR1415" s="4">
        <v>148</v>
      </c>
      <c r="AS1415" s="4">
        <v>34</v>
      </c>
      <c r="AT1415" s="4">
        <v>225</v>
      </c>
      <c r="AU1415" s="4">
        <v>161</v>
      </c>
      <c r="AV1415" s="4">
        <v>97</v>
      </c>
      <c r="AW1415" s="4">
        <v>119</v>
      </c>
      <c r="AX1415" s="4">
        <v>40</v>
      </c>
      <c r="AY1415" s="4">
        <v>84</v>
      </c>
    </row>
    <row r="1416" spans="1:51">
      <c r="A1416" s="3"/>
      <c r="C1416" s="11">
        <v>0.39</v>
      </c>
      <c r="D1416" s="11">
        <v>0.4</v>
      </c>
      <c r="E1416" s="11">
        <v>0.36</v>
      </c>
      <c r="F1416" s="11">
        <v>0.38</v>
      </c>
      <c r="G1416" s="11">
        <v>0.36</v>
      </c>
      <c r="H1416" s="11">
        <v>0.39</v>
      </c>
      <c r="I1416" s="11">
        <v>0.38</v>
      </c>
      <c r="J1416" s="11">
        <v>0.34</v>
      </c>
      <c r="K1416" s="11">
        <v>0.41</v>
      </c>
      <c r="L1416" s="11">
        <v>0.35</v>
      </c>
      <c r="M1416" s="11">
        <v>0.57999999999999996</v>
      </c>
      <c r="N1416" s="11">
        <v>0.53</v>
      </c>
      <c r="O1416" s="11">
        <v>0.44</v>
      </c>
      <c r="P1416" s="11">
        <v>0.36</v>
      </c>
      <c r="Q1416" s="11">
        <v>0.42</v>
      </c>
      <c r="R1416" s="11">
        <v>0.37</v>
      </c>
      <c r="S1416" s="11">
        <v>0.38</v>
      </c>
      <c r="T1416" s="11">
        <v>0.39</v>
      </c>
      <c r="U1416" s="11">
        <v>0.37</v>
      </c>
      <c r="V1416" s="11">
        <v>0.36</v>
      </c>
      <c r="W1416" s="11">
        <v>0.42</v>
      </c>
      <c r="X1416" s="11">
        <v>0.36</v>
      </c>
      <c r="Y1416" s="11">
        <v>0.4</v>
      </c>
      <c r="Z1416" s="11">
        <v>0.4</v>
      </c>
      <c r="AA1416" s="11">
        <v>0.4</v>
      </c>
      <c r="AB1416" s="11">
        <v>0.35</v>
      </c>
      <c r="AC1416" s="11">
        <v>0.39</v>
      </c>
      <c r="AD1416" s="11">
        <v>0.49</v>
      </c>
      <c r="AE1416" s="11">
        <v>0.37</v>
      </c>
      <c r="AF1416" s="11">
        <v>0.08</v>
      </c>
      <c r="AG1416" s="11">
        <v>0.37</v>
      </c>
      <c r="AH1416" s="11">
        <v>0.41</v>
      </c>
      <c r="AI1416" s="11">
        <v>0.37</v>
      </c>
      <c r="AJ1416" s="11">
        <v>0.41</v>
      </c>
      <c r="AK1416" s="11">
        <v>0.37</v>
      </c>
      <c r="AL1416" s="11">
        <v>0.38</v>
      </c>
      <c r="AM1416" s="11">
        <v>0.45</v>
      </c>
      <c r="AN1416" s="11">
        <v>0.48</v>
      </c>
      <c r="AO1416" s="11">
        <v>0.34</v>
      </c>
      <c r="AP1416" s="11">
        <v>0.31</v>
      </c>
      <c r="AQ1416" s="11">
        <v>0.33</v>
      </c>
      <c r="AR1416" s="11">
        <v>0.39</v>
      </c>
      <c r="AS1416" s="11">
        <v>0.52</v>
      </c>
      <c r="AT1416" s="11">
        <v>0.37</v>
      </c>
      <c r="AU1416" s="11">
        <v>0.49</v>
      </c>
      <c r="AV1416" s="11">
        <v>0.28999999999999998</v>
      </c>
      <c r="AW1416" s="11">
        <v>0.4</v>
      </c>
      <c r="AX1416" s="11">
        <v>0.33</v>
      </c>
      <c r="AY1416" s="11">
        <v>0.41</v>
      </c>
    </row>
    <row r="1417" spans="1:51">
      <c r="A1417" s="3"/>
      <c r="B1417" t="s">
        <v>345</v>
      </c>
      <c r="C1417" s="4">
        <v>262</v>
      </c>
      <c r="D1417" s="4">
        <v>178</v>
      </c>
      <c r="E1417" s="4">
        <v>39</v>
      </c>
      <c r="F1417" s="4">
        <v>38</v>
      </c>
      <c r="G1417" s="4">
        <v>8</v>
      </c>
      <c r="H1417" s="4">
        <v>112</v>
      </c>
      <c r="I1417" s="4">
        <v>124</v>
      </c>
      <c r="J1417" s="4">
        <v>82</v>
      </c>
      <c r="K1417" s="4">
        <v>164</v>
      </c>
      <c r="L1417" s="4">
        <v>28</v>
      </c>
      <c r="M1417" s="4">
        <v>5</v>
      </c>
      <c r="N1417" s="4">
        <v>16</v>
      </c>
      <c r="O1417" s="4">
        <v>77</v>
      </c>
      <c r="P1417" s="4">
        <v>160</v>
      </c>
      <c r="Q1417" s="4">
        <v>90</v>
      </c>
      <c r="R1417" s="4">
        <v>151</v>
      </c>
      <c r="S1417" s="4">
        <v>128</v>
      </c>
      <c r="T1417" s="4">
        <v>103</v>
      </c>
      <c r="U1417" s="4">
        <v>44</v>
      </c>
      <c r="V1417" s="4">
        <v>43</v>
      </c>
      <c r="W1417" s="4">
        <v>109</v>
      </c>
      <c r="X1417" s="4">
        <v>66</v>
      </c>
      <c r="Y1417" s="4">
        <v>55</v>
      </c>
      <c r="Z1417" s="4">
        <v>54</v>
      </c>
      <c r="AA1417" s="4">
        <v>33</v>
      </c>
      <c r="AB1417" s="4">
        <v>66</v>
      </c>
      <c r="AC1417" s="4">
        <v>208</v>
      </c>
      <c r="AD1417" s="4">
        <v>10</v>
      </c>
      <c r="AE1417" s="4">
        <v>22</v>
      </c>
      <c r="AF1417" s="4">
        <v>1</v>
      </c>
      <c r="AG1417" s="4">
        <v>101</v>
      </c>
      <c r="AH1417" s="4">
        <v>121</v>
      </c>
      <c r="AI1417" s="4">
        <v>31</v>
      </c>
      <c r="AJ1417" s="4">
        <v>73</v>
      </c>
      <c r="AK1417" s="4">
        <v>175</v>
      </c>
      <c r="AL1417" s="4">
        <v>101</v>
      </c>
      <c r="AM1417" s="4">
        <v>15</v>
      </c>
      <c r="AN1417" s="4">
        <v>2</v>
      </c>
      <c r="AO1417" s="4">
        <v>100</v>
      </c>
      <c r="AP1417" s="4">
        <v>7</v>
      </c>
      <c r="AQ1417" s="4">
        <v>88</v>
      </c>
      <c r="AR1417" s="4">
        <v>137</v>
      </c>
      <c r="AS1417" s="4">
        <v>26</v>
      </c>
      <c r="AT1417" s="4">
        <v>215</v>
      </c>
      <c r="AU1417" s="4">
        <v>136</v>
      </c>
      <c r="AV1417" s="4">
        <v>100</v>
      </c>
      <c r="AW1417" s="4">
        <v>102</v>
      </c>
      <c r="AX1417" s="4">
        <v>45</v>
      </c>
      <c r="AY1417" s="4">
        <v>79</v>
      </c>
    </row>
    <row r="1418" spans="1:51">
      <c r="A1418" s="3"/>
      <c r="C1418" s="11">
        <v>0.36</v>
      </c>
      <c r="D1418" s="11">
        <v>0.38</v>
      </c>
      <c r="E1418" s="11">
        <v>0.28000000000000003</v>
      </c>
      <c r="F1418" s="11">
        <v>0.38</v>
      </c>
      <c r="G1418" s="11">
        <v>0.32</v>
      </c>
      <c r="H1418" s="11">
        <v>0.34</v>
      </c>
      <c r="I1418" s="11">
        <v>0.36</v>
      </c>
      <c r="J1418" s="11">
        <v>0.35</v>
      </c>
      <c r="K1418" s="11">
        <v>0.36</v>
      </c>
      <c r="L1418" s="11">
        <v>0.41</v>
      </c>
      <c r="M1418" s="11">
        <v>0.32</v>
      </c>
      <c r="N1418" s="11">
        <v>0.42</v>
      </c>
      <c r="O1418" s="11">
        <v>0.39</v>
      </c>
      <c r="P1418" s="11">
        <v>0.34</v>
      </c>
      <c r="Q1418" s="11">
        <v>0.38</v>
      </c>
      <c r="R1418" s="11">
        <v>0.34</v>
      </c>
      <c r="S1418" s="11">
        <v>0.37</v>
      </c>
      <c r="T1418" s="11">
        <v>0.33</v>
      </c>
      <c r="U1418" s="11">
        <v>0.39</v>
      </c>
      <c r="V1418" s="11">
        <v>0.32</v>
      </c>
      <c r="W1418" s="11">
        <v>0.38</v>
      </c>
      <c r="X1418" s="11">
        <v>0.34</v>
      </c>
      <c r="Y1418" s="11">
        <v>0.37</v>
      </c>
      <c r="Z1418" s="11">
        <v>0.36</v>
      </c>
      <c r="AA1418" s="11">
        <v>0.35</v>
      </c>
      <c r="AB1418" s="11">
        <v>0.43</v>
      </c>
      <c r="AC1418" s="11">
        <v>0.38</v>
      </c>
      <c r="AD1418" s="11">
        <v>0.41</v>
      </c>
      <c r="AE1418" s="11">
        <v>0.28999999999999998</v>
      </c>
      <c r="AF1418" s="11">
        <v>0.08</v>
      </c>
      <c r="AG1418" s="11">
        <v>0.35</v>
      </c>
      <c r="AH1418" s="11">
        <v>0.38</v>
      </c>
      <c r="AI1418" s="11">
        <v>0.3</v>
      </c>
      <c r="AJ1418" s="11">
        <v>0.35</v>
      </c>
      <c r="AK1418" s="11">
        <v>0.36</v>
      </c>
      <c r="AL1418" s="11">
        <v>0.39</v>
      </c>
      <c r="AM1418" s="11">
        <v>0.32</v>
      </c>
      <c r="AN1418" s="11">
        <v>0.34</v>
      </c>
      <c r="AO1418" s="11">
        <v>0.32</v>
      </c>
      <c r="AP1418" s="11">
        <v>0.38</v>
      </c>
      <c r="AQ1418" s="11">
        <v>0.33</v>
      </c>
      <c r="AR1418" s="11">
        <v>0.36</v>
      </c>
      <c r="AS1418" s="11">
        <v>0.4</v>
      </c>
      <c r="AT1418" s="11">
        <v>0.35</v>
      </c>
      <c r="AU1418" s="11">
        <v>0.41</v>
      </c>
      <c r="AV1418" s="11">
        <v>0.3</v>
      </c>
      <c r="AW1418" s="11">
        <v>0.34</v>
      </c>
      <c r="AX1418" s="11">
        <v>0.37</v>
      </c>
      <c r="AY1418" s="11">
        <v>0.38</v>
      </c>
    </row>
    <row r="1419" spans="1:51">
      <c r="A1419" s="3"/>
      <c r="B1419" t="s">
        <v>347</v>
      </c>
      <c r="C1419" s="4">
        <v>225</v>
      </c>
      <c r="D1419" s="4">
        <v>130</v>
      </c>
      <c r="E1419" s="4">
        <v>40</v>
      </c>
      <c r="F1419" s="4">
        <v>46</v>
      </c>
      <c r="G1419" s="4">
        <v>8</v>
      </c>
      <c r="H1419" s="4">
        <v>90</v>
      </c>
      <c r="I1419" s="4">
        <v>106</v>
      </c>
      <c r="J1419" s="4">
        <v>52</v>
      </c>
      <c r="K1419" s="4">
        <v>143</v>
      </c>
      <c r="L1419" s="4">
        <v>20</v>
      </c>
      <c r="M1419" s="4">
        <v>3</v>
      </c>
      <c r="N1419" s="4">
        <v>14</v>
      </c>
      <c r="O1419" s="4">
        <v>57</v>
      </c>
      <c r="P1419" s="4">
        <v>139</v>
      </c>
      <c r="Q1419" s="4">
        <v>67</v>
      </c>
      <c r="R1419" s="4">
        <v>136</v>
      </c>
      <c r="S1419" s="4">
        <v>87</v>
      </c>
      <c r="T1419" s="4">
        <v>106</v>
      </c>
      <c r="U1419" s="4">
        <v>32</v>
      </c>
      <c r="V1419" s="4">
        <v>56</v>
      </c>
      <c r="W1419" s="4">
        <v>87</v>
      </c>
      <c r="X1419" s="4">
        <v>50</v>
      </c>
      <c r="Y1419" s="4">
        <v>48</v>
      </c>
      <c r="Z1419" s="4">
        <v>41</v>
      </c>
      <c r="AA1419" s="4">
        <v>29</v>
      </c>
      <c r="AB1419" s="4">
        <v>53</v>
      </c>
      <c r="AC1419" s="4">
        <v>171</v>
      </c>
      <c r="AD1419" s="4">
        <v>9</v>
      </c>
      <c r="AE1419" s="4">
        <v>26</v>
      </c>
      <c r="AF1419" s="4">
        <v>1</v>
      </c>
      <c r="AG1419" s="4">
        <v>105</v>
      </c>
      <c r="AH1419" s="4">
        <v>88</v>
      </c>
      <c r="AI1419" s="4">
        <v>26</v>
      </c>
      <c r="AJ1419" s="4">
        <v>60</v>
      </c>
      <c r="AK1419" s="4">
        <v>154</v>
      </c>
      <c r="AL1419" s="4">
        <v>88</v>
      </c>
      <c r="AM1419" s="4">
        <v>13</v>
      </c>
      <c r="AN1419" s="4" t="s">
        <v>14</v>
      </c>
      <c r="AO1419" s="4">
        <v>95</v>
      </c>
      <c r="AP1419" s="4">
        <v>3</v>
      </c>
      <c r="AQ1419" s="4">
        <v>82</v>
      </c>
      <c r="AR1419" s="4">
        <v>117</v>
      </c>
      <c r="AS1419" s="4">
        <v>30</v>
      </c>
      <c r="AT1419" s="4">
        <v>183</v>
      </c>
      <c r="AU1419" s="4">
        <v>118</v>
      </c>
      <c r="AV1419" s="4">
        <v>78</v>
      </c>
      <c r="AW1419" s="4">
        <v>88</v>
      </c>
      <c r="AX1419" s="4">
        <v>38</v>
      </c>
      <c r="AY1419" s="4">
        <v>71</v>
      </c>
    </row>
    <row r="1420" spans="1:51">
      <c r="A1420" s="3"/>
      <c r="C1420" s="11">
        <v>0.31</v>
      </c>
      <c r="D1420" s="11">
        <v>0.28000000000000003</v>
      </c>
      <c r="E1420" s="11">
        <v>0.28999999999999998</v>
      </c>
      <c r="F1420" s="11">
        <v>0.46</v>
      </c>
      <c r="G1420" s="11">
        <v>0.32</v>
      </c>
      <c r="H1420" s="11">
        <v>0.27</v>
      </c>
      <c r="I1420" s="11">
        <v>0.31</v>
      </c>
      <c r="J1420" s="11">
        <v>0.23</v>
      </c>
      <c r="K1420" s="11">
        <v>0.31</v>
      </c>
      <c r="L1420" s="11">
        <v>0.3</v>
      </c>
      <c r="M1420" s="11">
        <v>0.18</v>
      </c>
      <c r="N1420" s="11">
        <v>0.39</v>
      </c>
      <c r="O1420" s="11">
        <v>0.28999999999999998</v>
      </c>
      <c r="P1420" s="11">
        <v>0.3</v>
      </c>
      <c r="Q1420" s="11">
        <v>0.28000000000000003</v>
      </c>
      <c r="R1420" s="11">
        <v>0.31</v>
      </c>
      <c r="S1420" s="11">
        <v>0.25</v>
      </c>
      <c r="T1420" s="11">
        <v>0.34</v>
      </c>
      <c r="U1420" s="11">
        <v>0.28000000000000003</v>
      </c>
      <c r="V1420" s="11">
        <v>0.42</v>
      </c>
      <c r="W1420" s="11">
        <v>0.3</v>
      </c>
      <c r="X1420" s="11">
        <v>0.26</v>
      </c>
      <c r="Y1420" s="11">
        <v>0.32</v>
      </c>
      <c r="Z1420" s="11">
        <v>0.28000000000000003</v>
      </c>
      <c r="AA1420" s="11">
        <v>0.31</v>
      </c>
      <c r="AB1420" s="11">
        <v>0.35</v>
      </c>
      <c r="AC1420" s="11">
        <v>0.32</v>
      </c>
      <c r="AD1420" s="11">
        <v>0.35</v>
      </c>
      <c r="AE1420" s="11">
        <v>0.34</v>
      </c>
      <c r="AF1420" s="11">
        <v>0.08</v>
      </c>
      <c r="AG1420" s="11">
        <v>0.36</v>
      </c>
      <c r="AH1420" s="11">
        <v>0.28000000000000003</v>
      </c>
      <c r="AI1420" s="11">
        <v>0.25</v>
      </c>
      <c r="AJ1420" s="11">
        <v>0.28000000000000003</v>
      </c>
      <c r="AK1420" s="11">
        <v>0.32</v>
      </c>
      <c r="AL1420" s="11">
        <v>0.34</v>
      </c>
      <c r="AM1420" s="11">
        <v>0.27</v>
      </c>
      <c r="AN1420" s="4" t="s">
        <v>14</v>
      </c>
      <c r="AO1420" s="11">
        <v>0.3</v>
      </c>
      <c r="AP1420" s="11">
        <v>0.15</v>
      </c>
      <c r="AQ1420" s="11">
        <v>0.31</v>
      </c>
      <c r="AR1420" s="11">
        <v>0.31</v>
      </c>
      <c r="AS1420" s="11">
        <v>0.46</v>
      </c>
      <c r="AT1420" s="11">
        <v>0.3</v>
      </c>
      <c r="AU1420" s="11">
        <v>0.36</v>
      </c>
      <c r="AV1420" s="11">
        <v>0.23</v>
      </c>
      <c r="AW1420" s="11">
        <v>0.28999999999999998</v>
      </c>
      <c r="AX1420" s="11">
        <v>0.32</v>
      </c>
      <c r="AY1420" s="11">
        <v>0.35</v>
      </c>
    </row>
    <row r="1421" spans="1:51">
      <c r="A1421" s="3"/>
      <c r="B1421" t="s">
        <v>346</v>
      </c>
      <c r="C1421" s="4">
        <v>201</v>
      </c>
      <c r="D1421" s="4">
        <v>134</v>
      </c>
      <c r="E1421" s="4">
        <v>31</v>
      </c>
      <c r="F1421" s="4">
        <v>34</v>
      </c>
      <c r="G1421" s="4">
        <v>2</v>
      </c>
      <c r="H1421" s="4">
        <v>89</v>
      </c>
      <c r="I1421" s="4">
        <v>91</v>
      </c>
      <c r="J1421" s="4">
        <v>60</v>
      </c>
      <c r="K1421" s="4">
        <v>128</v>
      </c>
      <c r="L1421" s="4">
        <v>22</v>
      </c>
      <c r="M1421" s="4">
        <v>4</v>
      </c>
      <c r="N1421" s="4">
        <v>11</v>
      </c>
      <c r="O1421" s="4">
        <v>63</v>
      </c>
      <c r="P1421" s="4">
        <v>117</v>
      </c>
      <c r="Q1421" s="4">
        <v>74</v>
      </c>
      <c r="R1421" s="4">
        <v>115</v>
      </c>
      <c r="S1421" s="4">
        <v>89</v>
      </c>
      <c r="T1421" s="4">
        <v>89</v>
      </c>
      <c r="U1421" s="4">
        <v>27</v>
      </c>
      <c r="V1421" s="4">
        <v>32</v>
      </c>
      <c r="W1421" s="4">
        <v>80</v>
      </c>
      <c r="X1421" s="4">
        <v>61</v>
      </c>
      <c r="Y1421" s="4">
        <v>34</v>
      </c>
      <c r="Z1421" s="4">
        <v>43</v>
      </c>
      <c r="AA1421" s="4">
        <v>25</v>
      </c>
      <c r="AB1421" s="4">
        <v>49</v>
      </c>
      <c r="AC1421" s="4">
        <v>151</v>
      </c>
      <c r="AD1421" s="4">
        <v>8</v>
      </c>
      <c r="AE1421" s="4">
        <v>18</v>
      </c>
      <c r="AF1421" s="4">
        <v>3</v>
      </c>
      <c r="AG1421" s="4">
        <v>76</v>
      </c>
      <c r="AH1421" s="4">
        <v>87</v>
      </c>
      <c r="AI1421" s="4">
        <v>31</v>
      </c>
      <c r="AJ1421" s="4">
        <v>65</v>
      </c>
      <c r="AK1421" s="4">
        <v>126</v>
      </c>
      <c r="AL1421" s="4">
        <v>78</v>
      </c>
      <c r="AM1421" s="4">
        <v>14</v>
      </c>
      <c r="AN1421" s="4">
        <v>1</v>
      </c>
      <c r="AO1421" s="4">
        <v>72</v>
      </c>
      <c r="AP1421" s="4">
        <v>6</v>
      </c>
      <c r="AQ1421" s="4">
        <v>66</v>
      </c>
      <c r="AR1421" s="4">
        <v>106</v>
      </c>
      <c r="AS1421" s="4">
        <v>20</v>
      </c>
      <c r="AT1421" s="4">
        <v>166</v>
      </c>
      <c r="AU1421" s="4">
        <v>106</v>
      </c>
      <c r="AV1421" s="4">
        <v>74</v>
      </c>
      <c r="AW1421" s="4">
        <v>80</v>
      </c>
      <c r="AX1421" s="4">
        <v>36</v>
      </c>
      <c r="AY1421" s="4">
        <v>52</v>
      </c>
    </row>
    <row r="1422" spans="1:51">
      <c r="A1422" s="3"/>
      <c r="C1422" s="11">
        <v>0.28000000000000003</v>
      </c>
      <c r="D1422" s="11">
        <v>0.28999999999999998</v>
      </c>
      <c r="E1422" s="11">
        <v>0.22</v>
      </c>
      <c r="F1422" s="11">
        <v>0.34</v>
      </c>
      <c r="G1422" s="11">
        <v>0.08</v>
      </c>
      <c r="H1422" s="11">
        <v>0.27</v>
      </c>
      <c r="I1422" s="11">
        <v>0.27</v>
      </c>
      <c r="J1422" s="11">
        <v>0.26</v>
      </c>
      <c r="K1422" s="11">
        <v>0.28000000000000003</v>
      </c>
      <c r="L1422" s="11">
        <v>0.32</v>
      </c>
      <c r="M1422" s="11">
        <v>0.26</v>
      </c>
      <c r="N1422" s="11">
        <v>0.31</v>
      </c>
      <c r="O1422" s="11">
        <v>0.32</v>
      </c>
      <c r="P1422" s="11">
        <v>0.25</v>
      </c>
      <c r="Q1422" s="11">
        <v>0.31</v>
      </c>
      <c r="R1422" s="11">
        <v>0.26</v>
      </c>
      <c r="S1422" s="11">
        <v>0.26</v>
      </c>
      <c r="T1422" s="11">
        <v>0.28000000000000003</v>
      </c>
      <c r="U1422" s="11">
        <v>0.24</v>
      </c>
      <c r="V1422" s="11">
        <v>0.24</v>
      </c>
      <c r="W1422" s="11">
        <v>0.28000000000000003</v>
      </c>
      <c r="X1422" s="11">
        <v>0.32</v>
      </c>
      <c r="Y1422" s="11">
        <v>0.23</v>
      </c>
      <c r="Z1422" s="11">
        <v>0.28999999999999998</v>
      </c>
      <c r="AA1422" s="11">
        <v>0.26</v>
      </c>
      <c r="AB1422" s="11">
        <v>0.32</v>
      </c>
      <c r="AC1422" s="11">
        <v>0.28000000000000003</v>
      </c>
      <c r="AD1422" s="11">
        <v>0.34</v>
      </c>
      <c r="AE1422" s="11">
        <v>0.24</v>
      </c>
      <c r="AF1422" s="11">
        <v>0.27</v>
      </c>
      <c r="AG1422" s="11">
        <v>0.26</v>
      </c>
      <c r="AH1422" s="11">
        <v>0.28000000000000003</v>
      </c>
      <c r="AI1422" s="11">
        <v>0.31</v>
      </c>
      <c r="AJ1422" s="11">
        <v>0.31</v>
      </c>
      <c r="AK1422" s="11">
        <v>0.26</v>
      </c>
      <c r="AL1422" s="11">
        <v>0.3</v>
      </c>
      <c r="AM1422" s="11">
        <v>0.3</v>
      </c>
      <c r="AN1422" s="11">
        <v>0.17</v>
      </c>
      <c r="AO1422" s="11">
        <v>0.23</v>
      </c>
      <c r="AP1422" s="11">
        <v>0.33</v>
      </c>
      <c r="AQ1422" s="11">
        <v>0.25</v>
      </c>
      <c r="AR1422" s="11">
        <v>0.28000000000000003</v>
      </c>
      <c r="AS1422" s="11">
        <v>0.3</v>
      </c>
      <c r="AT1422" s="11">
        <v>0.27</v>
      </c>
      <c r="AU1422" s="11">
        <v>0.32</v>
      </c>
      <c r="AV1422" s="11">
        <v>0.22</v>
      </c>
      <c r="AW1422" s="11">
        <v>0.27</v>
      </c>
      <c r="AX1422" s="11">
        <v>0.3</v>
      </c>
      <c r="AY1422" s="11">
        <v>0.25</v>
      </c>
    </row>
    <row r="1423" spans="1:51">
      <c r="A1423" s="3"/>
      <c r="B1423" t="s">
        <v>348</v>
      </c>
      <c r="C1423" s="4">
        <v>156</v>
      </c>
      <c r="D1423" s="4">
        <v>93</v>
      </c>
      <c r="E1423" s="4">
        <v>25</v>
      </c>
      <c r="F1423" s="4">
        <v>32</v>
      </c>
      <c r="G1423" s="4">
        <v>7</v>
      </c>
      <c r="H1423" s="4">
        <v>76</v>
      </c>
      <c r="I1423" s="4">
        <v>66</v>
      </c>
      <c r="J1423" s="4">
        <v>45</v>
      </c>
      <c r="K1423" s="4">
        <v>105</v>
      </c>
      <c r="L1423" s="4">
        <v>14</v>
      </c>
      <c r="M1423" s="4">
        <v>3</v>
      </c>
      <c r="N1423" s="4">
        <v>9</v>
      </c>
      <c r="O1423" s="4">
        <v>48</v>
      </c>
      <c r="P1423" s="4">
        <v>95</v>
      </c>
      <c r="Q1423" s="4">
        <v>56</v>
      </c>
      <c r="R1423" s="4">
        <v>92</v>
      </c>
      <c r="S1423" s="4">
        <v>77</v>
      </c>
      <c r="T1423" s="4">
        <v>66</v>
      </c>
      <c r="U1423" s="4">
        <v>27</v>
      </c>
      <c r="V1423" s="4">
        <v>24</v>
      </c>
      <c r="W1423" s="4">
        <v>64</v>
      </c>
      <c r="X1423" s="4">
        <v>41</v>
      </c>
      <c r="Y1423" s="4">
        <v>25</v>
      </c>
      <c r="Z1423" s="4">
        <v>34</v>
      </c>
      <c r="AA1423" s="4">
        <v>25</v>
      </c>
      <c r="AB1423" s="4">
        <v>30</v>
      </c>
      <c r="AC1423" s="4">
        <v>114</v>
      </c>
      <c r="AD1423" s="4">
        <v>7</v>
      </c>
      <c r="AE1423" s="4">
        <v>11</v>
      </c>
      <c r="AF1423" s="4">
        <v>1</v>
      </c>
      <c r="AG1423" s="4">
        <v>62</v>
      </c>
      <c r="AH1423" s="4">
        <v>68</v>
      </c>
      <c r="AI1423" s="4">
        <v>18</v>
      </c>
      <c r="AJ1423" s="4">
        <v>51</v>
      </c>
      <c r="AK1423" s="4">
        <v>94</v>
      </c>
      <c r="AL1423" s="4">
        <v>55</v>
      </c>
      <c r="AM1423" s="4">
        <v>10</v>
      </c>
      <c r="AN1423" s="4" t="s">
        <v>14</v>
      </c>
      <c r="AO1423" s="4">
        <v>57</v>
      </c>
      <c r="AP1423" s="4">
        <v>4</v>
      </c>
      <c r="AQ1423" s="4">
        <v>48</v>
      </c>
      <c r="AR1423" s="4">
        <v>78</v>
      </c>
      <c r="AS1423" s="4">
        <v>16</v>
      </c>
      <c r="AT1423" s="4">
        <v>127</v>
      </c>
      <c r="AU1423" s="4">
        <v>93</v>
      </c>
      <c r="AV1423" s="4">
        <v>50</v>
      </c>
      <c r="AW1423" s="4">
        <v>70</v>
      </c>
      <c r="AX1423" s="4">
        <v>16</v>
      </c>
      <c r="AY1423" s="4">
        <v>39</v>
      </c>
    </row>
    <row r="1424" spans="1:51">
      <c r="A1424" s="3"/>
      <c r="C1424" s="11">
        <v>0.21</v>
      </c>
      <c r="D1424" s="11">
        <v>0.2</v>
      </c>
      <c r="E1424" s="11">
        <v>0.18</v>
      </c>
      <c r="F1424" s="11">
        <v>0.32</v>
      </c>
      <c r="G1424" s="11">
        <v>0.28000000000000003</v>
      </c>
      <c r="H1424" s="11">
        <v>0.23</v>
      </c>
      <c r="I1424" s="11">
        <v>0.19</v>
      </c>
      <c r="J1424" s="11">
        <v>0.2</v>
      </c>
      <c r="K1424" s="11">
        <v>0.23</v>
      </c>
      <c r="L1424" s="11">
        <v>0.21</v>
      </c>
      <c r="M1424" s="11">
        <v>0.19</v>
      </c>
      <c r="N1424" s="11">
        <v>0.23</v>
      </c>
      <c r="O1424" s="11">
        <v>0.24</v>
      </c>
      <c r="P1424" s="11">
        <v>0.2</v>
      </c>
      <c r="Q1424" s="11">
        <v>0.23</v>
      </c>
      <c r="R1424" s="11">
        <v>0.21</v>
      </c>
      <c r="S1424" s="11">
        <v>0.22</v>
      </c>
      <c r="T1424" s="11">
        <v>0.21</v>
      </c>
      <c r="U1424" s="11">
        <v>0.24</v>
      </c>
      <c r="V1424" s="11">
        <v>0.18</v>
      </c>
      <c r="W1424" s="11">
        <v>0.22</v>
      </c>
      <c r="X1424" s="11">
        <v>0.21</v>
      </c>
      <c r="Y1424" s="11">
        <v>0.17</v>
      </c>
      <c r="Z1424" s="11">
        <v>0.23</v>
      </c>
      <c r="AA1424" s="11">
        <v>0.27</v>
      </c>
      <c r="AB1424" s="11">
        <v>0.19</v>
      </c>
      <c r="AC1424" s="11">
        <v>0.21</v>
      </c>
      <c r="AD1424" s="11">
        <v>0.27</v>
      </c>
      <c r="AE1424" s="11">
        <v>0.15</v>
      </c>
      <c r="AF1424" s="11">
        <v>0.08</v>
      </c>
      <c r="AG1424" s="11">
        <v>0.21</v>
      </c>
      <c r="AH1424" s="11">
        <v>0.22</v>
      </c>
      <c r="AI1424" s="11">
        <v>0.18</v>
      </c>
      <c r="AJ1424" s="11">
        <v>0.24</v>
      </c>
      <c r="AK1424" s="11">
        <v>0.19</v>
      </c>
      <c r="AL1424" s="11">
        <v>0.21</v>
      </c>
      <c r="AM1424" s="11">
        <v>0.22</v>
      </c>
      <c r="AN1424" s="4" t="s">
        <v>14</v>
      </c>
      <c r="AO1424" s="11">
        <v>0.18</v>
      </c>
      <c r="AP1424" s="11">
        <v>0.21</v>
      </c>
      <c r="AQ1424" s="11">
        <v>0.18</v>
      </c>
      <c r="AR1424" s="11">
        <v>0.21</v>
      </c>
      <c r="AS1424" s="11">
        <v>0.24</v>
      </c>
      <c r="AT1424" s="11">
        <v>0.21</v>
      </c>
      <c r="AU1424" s="11">
        <v>0.28000000000000003</v>
      </c>
      <c r="AV1424" s="11">
        <v>0.15</v>
      </c>
      <c r="AW1424" s="11">
        <v>0.24</v>
      </c>
      <c r="AX1424" s="11">
        <v>0.14000000000000001</v>
      </c>
      <c r="AY1424" s="11">
        <v>0.19</v>
      </c>
    </row>
    <row r="1425" spans="1:51">
      <c r="A1425" s="3"/>
      <c r="B1425" t="s">
        <v>350</v>
      </c>
      <c r="C1425" s="4">
        <v>114</v>
      </c>
      <c r="D1425" s="4">
        <v>68</v>
      </c>
      <c r="E1425" s="4">
        <v>20</v>
      </c>
      <c r="F1425" s="4">
        <v>23</v>
      </c>
      <c r="G1425" s="4">
        <v>3</v>
      </c>
      <c r="H1425" s="4">
        <v>45</v>
      </c>
      <c r="I1425" s="4">
        <v>52</v>
      </c>
      <c r="J1425" s="4">
        <v>29</v>
      </c>
      <c r="K1425" s="4">
        <v>74</v>
      </c>
      <c r="L1425" s="4">
        <v>7</v>
      </c>
      <c r="M1425" s="4">
        <v>3</v>
      </c>
      <c r="N1425" s="4">
        <v>6</v>
      </c>
      <c r="O1425" s="4">
        <v>34</v>
      </c>
      <c r="P1425" s="4">
        <v>62</v>
      </c>
      <c r="Q1425" s="4">
        <v>35</v>
      </c>
      <c r="R1425" s="4">
        <v>67</v>
      </c>
      <c r="S1425" s="4">
        <v>51</v>
      </c>
      <c r="T1425" s="4">
        <v>45</v>
      </c>
      <c r="U1425" s="4">
        <v>19</v>
      </c>
      <c r="V1425" s="4">
        <v>24</v>
      </c>
      <c r="W1425" s="4">
        <v>45</v>
      </c>
      <c r="X1425" s="4">
        <v>26</v>
      </c>
      <c r="Y1425" s="4">
        <v>28</v>
      </c>
      <c r="Z1425" s="4">
        <v>23</v>
      </c>
      <c r="AA1425" s="4">
        <v>11</v>
      </c>
      <c r="AB1425" s="4">
        <v>26</v>
      </c>
      <c r="AC1425" s="4">
        <v>88</v>
      </c>
      <c r="AD1425" s="4">
        <v>3</v>
      </c>
      <c r="AE1425" s="4">
        <v>10</v>
      </c>
      <c r="AF1425" s="4">
        <v>1</v>
      </c>
      <c r="AG1425" s="4">
        <v>51</v>
      </c>
      <c r="AH1425" s="4">
        <v>42</v>
      </c>
      <c r="AI1425" s="4">
        <v>16</v>
      </c>
      <c r="AJ1425" s="4">
        <v>37</v>
      </c>
      <c r="AK1425" s="4">
        <v>70</v>
      </c>
      <c r="AL1425" s="4">
        <v>48</v>
      </c>
      <c r="AM1425" s="4">
        <v>6</v>
      </c>
      <c r="AN1425" s="4">
        <v>1</v>
      </c>
      <c r="AO1425" s="4">
        <v>41</v>
      </c>
      <c r="AP1425" s="4">
        <v>1</v>
      </c>
      <c r="AQ1425" s="4">
        <v>37</v>
      </c>
      <c r="AR1425" s="4">
        <v>59</v>
      </c>
      <c r="AS1425" s="4">
        <v>15</v>
      </c>
      <c r="AT1425" s="4">
        <v>91</v>
      </c>
      <c r="AU1425" s="4">
        <v>60</v>
      </c>
      <c r="AV1425" s="4">
        <v>37</v>
      </c>
      <c r="AW1425" s="4">
        <v>50</v>
      </c>
      <c r="AX1425" s="4">
        <v>22</v>
      </c>
      <c r="AY1425" s="4">
        <v>28</v>
      </c>
    </row>
    <row r="1426" spans="1:51">
      <c r="A1426" s="3"/>
      <c r="C1426" s="11">
        <v>0.16</v>
      </c>
      <c r="D1426" s="11">
        <v>0.15</v>
      </c>
      <c r="E1426" s="11">
        <v>0.15</v>
      </c>
      <c r="F1426" s="11">
        <v>0.24</v>
      </c>
      <c r="G1426" s="11">
        <v>0.12</v>
      </c>
      <c r="H1426" s="11">
        <v>0.14000000000000001</v>
      </c>
      <c r="I1426" s="11">
        <v>0.15</v>
      </c>
      <c r="J1426" s="11">
        <v>0.13</v>
      </c>
      <c r="K1426" s="11">
        <v>0.16</v>
      </c>
      <c r="L1426" s="11">
        <v>0.1</v>
      </c>
      <c r="M1426" s="11">
        <v>0.19</v>
      </c>
      <c r="N1426" s="11">
        <v>0.17</v>
      </c>
      <c r="O1426" s="11">
        <v>0.17</v>
      </c>
      <c r="P1426" s="11">
        <v>0.13</v>
      </c>
      <c r="Q1426" s="11">
        <v>0.14000000000000001</v>
      </c>
      <c r="R1426" s="11">
        <v>0.15</v>
      </c>
      <c r="S1426" s="11">
        <v>0.15</v>
      </c>
      <c r="T1426" s="11">
        <v>0.14000000000000001</v>
      </c>
      <c r="U1426" s="11">
        <v>0.17</v>
      </c>
      <c r="V1426" s="11">
        <v>0.18</v>
      </c>
      <c r="W1426" s="11">
        <v>0.16</v>
      </c>
      <c r="X1426" s="11">
        <v>0.14000000000000001</v>
      </c>
      <c r="Y1426" s="11">
        <v>0.19</v>
      </c>
      <c r="Z1426" s="11">
        <v>0.15</v>
      </c>
      <c r="AA1426" s="11">
        <v>0.12</v>
      </c>
      <c r="AB1426" s="11">
        <v>0.17</v>
      </c>
      <c r="AC1426" s="11">
        <v>0.16</v>
      </c>
      <c r="AD1426" s="11">
        <v>0.12</v>
      </c>
      <c r="AE1426" s="11">
        <v>0.13</v>
      </c>
      <c r="AF1426" s="11">
        <v>0.08</v>
      </c>
      <c r="AG1426" s="11">
        <v>0.18</v>
      </c>
      <c r="AH1426" s="11">
        <v>0.13</v>
      </c>
      <c r="AI1426" s="11">
        <v>0.16</v>
      </c>
      <c r="AJ1426" s="11">
        <v>0.18</v>
      </c>
      <c r="AK1426" s="11">
        <v>0.15</v>
      </c>
      <c r="AL1426" s="11">
        <v>0.18</v>
      </c>
      <c r="AM1426" s="11">
        <v>0.12</v>
      </c>
      <c r="AN1426" s="11">
        <v>0.17</v>
      </c>
      <c r="AO1426" s="11">
        <v>0.13</v>
      </c>
      <c r="AP1426" s="11">
        <v>0.04</v>
      </c>
      <c r="AQ1426" s="11">
        <v>0.14000000000000001</v>
      </c>
      <c r="AR1426" s="11">
        <v>0.15</v>
      </c>
      <c r="AS1426" s="11">
        <v>0.23</v>
      </c>
      <c r="AT1426" s="11">
        <v>0.15</v>
      </c>
      <c r="AU1426" s="11">
        <v>0.18</v>
      </c>
      <c r="AV1426" s="11">
        <v>0.11</v>
      </c>
      <c r="AW1426" s="11">
        <v>0.17</v>
      </c>
      <c r="AX1426" s="11">
        <v>0.18</v>
      </c>
      <c r="AY1426" s="11">
        <v>0.14000000000000001</v>
      </c>
    </row>
    <row r="1427" spans="1:51">
      <c r="A1427" s="3"/>
      <c r="B1427" t="s">
        <v>349</v>
      </c>
      <c r="C1427" s="4">
        <v>112</v>
      </c>
      <c r="D1427" s="4">
        <v>65</v>
      </c>
      <c r="E1427" s="4">
        <v>19</v>
      </c>
      <c r="F1427" s="4">
        <v>25</v>
      </c>
      <c r="G1427" s="4">
        <v>3</v>
      </c>
      <c r="H1427" s="4">
        <v>48</v>
      </c>
      <c r="I1427" s="4">
        <v>50</v>
      </c>
      <c r="J1427" s="4">
        <v>30</v>
      </c>
      <c r="K1427" s="4">
        <v>65</v>
      </c>
      <c r="L1427" s="4">
        <v>11</v>
      </c>
      <c r="M1427" s="4">
        <v>2</v>
      </c>
      <c r="N1427" s="4">
        <v>6</v>
      </c>
      <c r="O1427" s="4">
        <v>30</v>
      </c>
      <c r="P1427" s="4">
        <v>68</v>
      </c>
      <c r="Q1427" s="4">
        <v>38</v>
      </c>
      <c r="R1427" s="4">
        <v>63</v>
      </c>
      <c r="S1427" s="4">
        <v>47</v>
      </c>
      <c r="T1427" s="4">
        <v>51</v>
      </c>
      <c r="U1427" s="4">
        <v>16</v>
      </c>
      <c r="V1427" s="4">
        <v>28</v>
      </c>
      <c r="W1427" s="4">
        <v>43</v>
      </c>
      <c r="X1427" s="4">
        <v>25</v>
      </c>
      <c r="Y1427" s="4">
        <v>20</v>
      </c>
      <c r="Z1427" s="4">
        <v>32</v>
      </c>
      <c r="AA1427" s="4">
        <v>14</v>
      </c>
      <c r="AB1427" s="4">
        <v>17</v>
      </c>
      <c r="AC1427" s="4">
        <v>84</v>
      </c>
      <c r="AD1427" s="4">
        <v>3</v>
      </c>
      <c r="AE1427" s="4">
        <v>13</v>
      </c>
      <c r="AF1427" s="4" t="s">
        <v>14</v>
      </c>
      <c r="AG1427" s="4">
        <v>52</v>
      </c>
      <c r="AH1427" s="4">
        <v>44</v>
      </c>
      <c r="AI1427" s="4">
        <v>11</v>
      </c>
      <c r="AJ1427" s="4">
        <v>43</v>
      </c>
      <c r="AK1427" s="4">
        <v>57</v>
      </c>
      <c r="AL1427" s="4">
        <v>50</v>
      </c>
      <c r="AM1427" s="4">
        <v>5</v>
      </c>
      <c r="AN1427" s="4">
        <v>1</v>
      </c>
      <c r="AO1427" s="4">
        <v>32</v>
      </c>
      <c r="AP1427" s="4">
        <v>1</v>
      </c>
      <c r="AQ1427" s="4">
        <v>26</v>
      </c>
      <c r="AR1427" s="4">
        <v>64</v>
      </c>
      <c r="AS1427" s="4">
        <v>11</v>
      </c>
      <c r="AT1427" s="4">
        <v>92</v>
      </c>
      <c r="AU1427" s="4">
        <v>52</v>
      </c>
      <c r="AV1427" s="4">
        <v>46</v>
      </c>
      <c r="AW1427" s="4">
        <v>39</v>
      </c>
      <c r="AX1427" s="4">
        <v>22</v>
      </c>
      <c r="AY1427" s="4">
        <v>30</v>
      </c>
    </row>
    <row r="1428" spans="1:51">
      <c r="A1428" s="3"/>
      <c r="C1428" s="11">
        <v>0.15</v>
      </c>
      <c r="D1428" s="11">
        <v>0.14000000000000001</v>
      </c>
      <c r="E1428" s="11">
        <v>0.13</v>
      </c>
      <c r="F1428" s="11">
        <v>0.26</v>
      </c>
      <c r="G1428" s="11">
        <v>0.12</v>
      </c>
      <c r="H1428" s="11">
        <v>0.15</v>
      </c>
      <c r="I1428" s="11">
        <v>0.15</v>
      </c>
      <c r="J1428" s="11">
        <v>0.13</v>
      </c>
      <c r="K1428" s="11">
        <v>0.14000000000000001</v>
      </c>
      <c r="L1428" s="11">
        <v>0.16</v>
      </c>
      <c r="M1428" s="11">
        <v>0.12</v>
      </c>
      <c r="N1428" s="11">
        <v>0.17</v>
      </c>
      <c r="O1428" s="11">
        <v>0.15</v>
      </c>
      <c r="P1428" s="11">
        <v>0.14000000000000001</v>
      </c>
      <c r="Q1428" s="11">
        <v>0.16</v>
      </c>
      <c r="R1428" s="11">
        <v>0.14000000000000001</v>
      </c>
      <c r="S1428" s="11">
        <v>0.14000000000000001</v>
      </c>
      <c r="T1428" s="11">
        <v>0.16</v>
      </c>
      <c r="U1428" s="11">
        <v>0.14000000000000001</v>
      </c>
      <c r="V1428" s="11">
        <v>0.21</v>
      </c>
      <c r="W1428" s="11">
        <v>0.15</v>
      </c>
      <c r="X1428" s="11">
        <v>0.13</v>
      </c>
      <c r="Y1428" s="11">
        <v>0.13</v>
      </c>
      <c r="Z1428" s="11">
        <v>0.22</v>
      </c>
      <c r="AA1428" s="11">
        <v>0.15</v>
      </c>
      <c r="AB1428" s="11">
        <v>0.11</v>
      </c>
      <c r="AC1428" s="11">
        <v>0.15</v>
      </c>
      <c r="AD1428" s="11">
        <v>0.12</v>
      </c>
      <c r="AE1428" s="11">
        <v>0.16</v>
      </c>
      <c r="AF1428" s="4" t="s">
        <v>14</v>
      </c>
      <c r="AG1428" s="11">
        <v>0.18</v>
      </c>
      <c r="AH1428" s="11">
        <v>0.14000000000000001</v>
      </c>
      <c r="AI1428" s="11">
        <v>0.1</v>
      </c>
      <c r="AJ1428" s="11">
        <v>0.21</v>
      </c>
      <c r="AK1428" s="11">
        <v>0.12</v>
      </c>
      <c r="AL1428" s="11">
        <v>0.19</v>
      </c>
      <c r="AM1428" s="11">
        <v>0.11</v>
      </c>
      <c r="AN1428" s="11">
        <v>0.17</v>
      </c>
      <c r="AO1428" s="11">
        <v>0.1</v>
      </c>
      <c r="AP1428" s="11">
        <v>0.05</v>
      </c>
      <c r="AQ1428" s="11">
        <v>0.1</v>
      </c>
      <c r="AR1428" s="11">
        <v>0.17</v>
      </c>
      <c r="AS1428" s="11">
        <v>0.16</v>
      </c>
      <c r="AT1428" s="11">
        <v>0.15</v>
      </c>
      <c r="AU1428" s="11">
        <v>0.16</v>
      </c>
      <c r="AV1428" s="11">
        <v>0.14000000000000001</v>
      </c>
      <c r="AW1428" s="11">
        <v>0.13</v>
      </c>
      <c r="AX1428" s="11">
        <v>0.18</v>
      </c>
      <c r="AY1428" s="11">
        <v>0.15</v>
      </c>
    </row>
    <row r="1429" spans="1:51">
      <c r="A1429" s="3"/>
      <c r="B1429" t="s">
        <v>79</v>
      </c>
      <c r="C1429" s="4">
        <v>89</v>
      </c>
      <c r="D1429" s="4">
        <v>54</v>
      </c>
      <c r="E1429" s="4">
        <v>23</v>
      </c>
      <c r="F1429" s="4">
        <v>6</v>
      </c>
      <c r="G1429" s="4">
        <v>6</v>
      </c>
      <c r="H1429" s="4">
        <v>41</v>
      </c>
      <c r="I1429" s="4">
        <v>46</v>
      </c>
      <c r="J1429" s="4">
        <v>32</v>
      </c>
      <c r="K1429" s="4">
        <v>57</v>
      </c>
      <c r="L1429" s="4">
        <v>11</v>
      </c>
      <c r="M1429" s="4">
        <v>1</v>
      </c>
      <c r="N1429" s="4">
        <v>2</v>
      </c>
      <c r="O1429" s="4">
        <v>19</v>
      </c>
      <c r="P1429" s="4">
        <v>67</v>
      </c>
      <c r="Q1429" s="4">
        <v>36</v>
      </c>
      <c r="R1429" s="4">
        <v>51</v>
      </c>
      <c r="S1429" s="4">
        <v>45</v>
      </c>
      <c r="T1429" s="4">
        <v>42</v>
      </c>
      <c r="U1429" s="4">
        <v>14</v>
      </c>
      <c r="V1429" s="4">
        <v>15</v>
      </c>
      <c r="W1429" s="4">
        <v>35</v>
      </c>
      <c r="X1429" s="4">
        <v>25</v>
      </c>
      <c r="Y1429" s="4">
        <v>13</v>
      </c>
      <c r="Z1429" s="4">
        <v>21</v>
      </c>
      <c r="AA1429" s="4">
        <v>9</v>
      </c>
      <c r="AB1429" s="4">
        <v>25</v>
      </c>
      <c r="AC1429" s="4">
        <v>68</v>
      </c>
      <c r="AD1429" s="4">
        <v>6</v>
      </c>
      <c r="AE1429" s="4">
        <v>10</v>
      </c>
      <c r="AF1429" s="4">
        <v>2</v>
      </c>
      <c r="AG1429" s="4">
        <v>40</v>
      </c>
      <c r="AH1429" s="4">
        <v>31</v>
      </c>
      <c r="AI1429" s="4">
        <v>17</v>
      </c>
      <c r="AJ1429" s="4">
        <v>22</v>
      </c>
      <c r="AK1429" s="4">
        <v>65</v>
      </c>
      <c r="AL1429" s="4">
        <v>26</v>
      </c>
      <c r="AM1429" s="4">
        <v>5</v>
      </c>
      <c r="AN1429" s="4" t="s">
        <v>14</v>
      </c>
      <c r="AO1429" s="4">
        <v>54</v>
      </c>
      <c r="AP1429" s="4">
        <v>2</v>
      </c>
      <c r="AQ1429" s="4">
        <v>46</v>
      </c>
      <c r="AR1429" s="4">
        <v>42</v>
      </c>
      <c r="AS1429" s="4">
        <v>8</v>
      </c>
      <c r="AT1429" s="4">
        <v>78</v>
      </c>
      <c r="AU1429" s="4">
        <v>27</v>
      </c>
      <c r="AV1429" s="4">
        <v>59</v>
      </c>
      <c r="AW1429" s="4">
        <v>44</v>
      </c>
      <c r="AX1429" s="4">
        <v>14</v>
      </c>
      <c r="AY1429" s="4">
        <v>25</v>
      </c>
    </row>
    <row r="1430" spans="1:51">
      <c r="A1430" s="3"/>
      <c r="C1430" s="11">
        <v>0.12</v>
      </c>
      <c r="D1430" s="11">
        <v>0.12</v>
      </c>
      <c r="E1430" s="11">
        <v>0.17</v>
      </c>
      <c r="F1430" s="11">
        <v>0.06</v>
      </c>
      <c r="G1430" s="11">
        <v>0.24</v>
      </c>
      <c r="H1430" s="11">
        <v>0.12</v>
      </c>
      <c r="I1430" s="11">
        <v>0.13</v>
      </c>
      <c r="J1430" s="11">
        <v>0.14000000000000001</v>
      </c>
      <c r="K1430" s="11">
        <v>0.12</v>
      </c>
      <c r="L1430" s="11">
        <v>0.16</v>
      </c>
      <c r="M1430" s="11">
        <v>0.06</v>
      </c>
      <c r="N1430" s="11">
        <v>0.05</v>
      </c>
      <c r="O1430" s="11">
        <v>0.1</v>
      </c>
      <c r="P1430" s="11">
        <v>0.14000000000000001</v>
      </c>
      <c r="Q1430" s="11">
        <v>0.15</v>
      </c>
      <c r="R1430" s="11">
        <v>0.11</v>
      </c>
      <c r="S1430" s="11">
        <v>0.13</v>
      </c>
      <c r="T1430" s="11">
        <v>0.13</v>
      </c>
      <c r="U1430" s="11">
        <v>0.12</v>
      </c>
      <c r="V1430" s="11">
        <v>0.12</v>
      </c>
      <c r="W1430" s="11">
        <v>0.12</v>
      </c>
      <c r="X1430" s="11">
        <v>0.13</v>
      </c>
      <c r="Y1430" s="11">
        <v>0.09</v>
      </c>
      <c r="Z1430" s="11">
        <v>0.14000000000000001</v>
      </c>
      <c r="AA1430" s="11">
        <v>0.09</v>
      </c>
      <c r="AB1430" s="11">
        <v>0.16</v>
      </c>
      <c r="AC1430" s="11">
        <v>0.12</v>
      </c>
      <c r="AD1430" s="11">
        <v>0.26</v>
      </c>
      <c r="AE1430" s="11">
        <v>0.13</v>
      </c>
      <c r="AF1430" s="11">
        <v>0.17</v>
      </c>
      <c r="AG1430" s="11">
        <v>0.14000000000000001</v>
      </c>
      <c r="AH1430" s="11">
        <v>0.1</v>
      </c>
      <c r="AI1430" s="11">
        <v>0.17</v>
      </c>
      <c r="AJ1430" s="11">
        <v>0.1</v>
      </c>
      <c r="AK1430" s="11">
        <v>0.13</v>
      </c>
      <c r="AL1430" s="11">
        <v>0.1</v>
      </c>
      <c r="AM1430" s="11">
        <v>0.11</v>
      </c>
      <c r="AN1430" s="4" t="s">
        <v>14</v>
      </c>
      <c r="AO1430" s="11">
        <v>0.17</v>
      </c>
      <c r="AP1430" s="11">
        <v>0.11</v>
      </c>
      <c r="AQ1430" s="11">
        <v>0.17</v>
      </c>
      <c r="AR1430" s="11">
        <v>0.11</v>
      </c>
      <c r="AS1430" s="11">
        <v>0.12</v>
      </c>
      <c r="AT1430" s="11">
        <v>0.13</v>
      </c>
      <c r="AU1430" s="11">
        <v>0.08</v>
      </c>
      <c r="AV1430" s="11">
        <v>0.18</v>
      </c>
      <c r="AW1430" s="11">
        <v>0.15</v>
      </c>
      <c r="AX1430" s="11">
        <v>0.12</v>
      </c>
      <c r="AY1430" s="11">
        <v>0.12</v>
      </c>
    </row>
    <row r="1431" spans="1:51">
      <c r="A1431" s="3"/>
      <c r="B1431" t="s">
        <v>131</v>
      </c>
      <c r="C1431" s="4">
        <v>86</v>
      </c>
      <c r="D1431" s="4">
        <v>53</v>
      </c>
      <c r="E1431" s="4">
        <v>19</v>
      </c>
      <c r="F1431" s="4">
        <v>10</v>
      </c>
      <c r="G1431" s="4">
        <v>3</v>
      </c>
      <c r="H1431" s="4">
        <v>41</v>
      </c>
      <c r="I1431" s="4">
        <v>36</v>
      </c>
      <c r="J1431" s="4">
        <v>32</v>
      </c>
      <c r="K1431" s="4">
        <v>53</v>
      </c>
      <c r="L1431" s="4">
        <v>8</v>
      </c>
      <c r="M1431" s="4">
        <v>2</v>
      </c>
      <c r="N1431" s="4">
        <v>4</v>
      </c>
      <c r="O1431" s="4">
        <v>21</v>
      </c>
      <c r="P1431" s="4">
        <v>57</v>
      </c>
      <c r="Q1431" s="4">
        <v>23</v>
      </c>
      <c r="R1431" s="4">
        <v>55</v>
      </c>
      <c r="S1431" s="4">
        <v>46</v>
      </c>
      <c r="T1431" s="4">
        <v>32</v>
      </c>
      <c r="U1431" s="4">
        <v>13</v>
      </c>
      <c r="V1431" s="4">
        <v>19</v>
      </c>
      <c r="W1431" s="4">
        <v>38</v>
      </c>
      <c r="X1431" s="4">
        <v>17</v>
      </c>
      <c r="Y1431" s="4">
        <v>20</v>
      </c>
      <c r="Z1431" s="4">
        <v>16</v>
      </c>
      <c r="AA1431" s="4">
        <v>8</v>
      </c>
      <c r="AB1431" s="4">
        <v>16</v>
      </c>
      <c r="AC1431" s="4">
        <v>60</v>
      </c>
      <c r="AD1431" s="4">
        <v>2</v>
      </c>
      <c r="AE1431" s="4">
        <v>10</v>
      </c>
      <c r="AF1431" s="4">
        <v>4</v>
      </c>
      <c r="AG1431" s="4">
        <v>43</v>
      </c>
      <c r="AH1431" s="4">
        <v>32</v>
      </c>
      <c r="AI1431" s="4">
        <v>5</v>
      </c>
      <c r="AJ1431" s="4">
        <v>17</v>
      </c>
      <c r="AK1431" s="4">
        <v>64</v>
      </c>
      <c r="AL1431" s="4">
        <v>26</v>
      </c>
      <c r="AM1431" s="4">
        <v>3</v>
      </c>
      <c r="AN1431" s="4">
        <v>2</v>
      </c>
      <c r="AO1431" s="4">
        <v>46</v>
      </c>
      <c r="AP1431" s="4">
        <v>2</v>
      </c>
      <c r="AQ1431" s="4">
        <v>39</v>
      </c>
      <c r="AR1431" s="4">
        <v>41</v>
      </c>
      <c r="AS1431" s="4">
        <v>5</v>
      </c>
      <c r="AT1431" s="4">
        <v>72</v>
      </c>
      <c r="AU1431" s="4">
        <v>22</v>
      </c>
      <c r="AV1431" s="4">
        <v>55</v>
      </c>
      <c r="AW1431" s="4">
        <v>34</v>
      </c>
      <c r="AX1431" s="4">
        <v>13</v>
      </c>
      <c r="AY1431" s="4">
        <v>23</v>
      </c>
    </row>
    <row r="1432" spans="1:51">
      <c r="A1432" s="3"/>
      <c r="C1432" s="11">
        <v>0.12</v>
      </c>
      <c r="D1432" s="11">
        <v>0.11</v>
      </c>
      <c r="E1432" s="11">
        <v>0.14000000000000001</v>
      </c>
      <c r="F1432" s="11">
        <v>0.1</v>
      </c>
      <c r="G1432" s="11">
        <v>0.12</v>
      </c>
      <c r="H1432" s="11">
        <v>0.13</v>
      </c>
      <c r="I1432" s="11">
        <v>0.11</v>
      </c>
      <c r="J1432" s="11">
        <v>0.14000000000000001</v>
      </c>
      <c r="K1432" s="11">
        <v>0.12</v>
      </c>
      <c r="L1432" s="11">
        <v>0.11</v>
      </c>
      <c r="M1432" s="11">
        <v>0.12</v>
      </c>
      <c r="N1432" s="11">
        <v>0.1</v>
      </c>
      <c r="O1432" s="11">
        <v>0.1</v>
      </c>
      <c r="P1432" s="11">
        <v>0.12</v>
      </c>
      <c r="Q1432" s="11">
        <v>0.09</v>
      </c>
      <c r="R1432" s="11">
        <v>0.12</v>
      </c>
      <c r="S1432" s="11">
        <v>0.13</v>
      </c>
      <c r="T1432" s="11">
        <v>0.1</v>
      </c>
      <c r="U1432" s="11">
        <v>0.11</v>
      </c>
      <c r="V1432" s="11">
        <v>0.14000000000000001</v>
      </c>
      <c r="W1432" s="11">
        <v>0.13</v>
      </c>
      <c r="X1432" s="11">
        <v>0.09</v>
      </c>
      <c r="Y1432" s="11">
        <v>0.14000000000000001</v>
      </c>
      <c r="Z1432" s="11">
        <v>0.11</v>
      </c>
      <c r="AA1432" s="11">
        <v>0.08</v>
      </c>
      <c r="AB1432" s="11">
        <v>0.11</v>
      </c>
      <c r="AC1432" s="11">
        <v>0.11</v>
      </c>
      <c r="AD1432" s="11">
        <v>7.0000000000000007E-2</v>
      </c>
      <c r="AE1432" s="11">
        <v>0.13</v>
      </c>
      <c r="AF1432" s="11">
        <v>0.4</v>
      </c>
      <c r="AG1432" s="11">
        <v>0.15</v>
      </c>
      <c r="AH1432" s="11">
        <v>0.1</v>
      </c>
      <c r="AI1432" s="11">
        <v>0.05</v>
      </c>
      <c r="AJ1432" s="11">
        <v>0.08</v>
      </c>
      <c r="AK1432" s="11">
        <v>0.13</v>
      </c>
      <c r="AL1432" s="11">
        <v>0.1</v>
      </c>
      <c r="AM1432" s="11">
        <v>0.06</v>
      </c>
      <c r="AN1432" s="11">
        <v>0.34</v>
      </c>
      <c r="AO1432" s="11">
        <v>0.15</v>
      </c>
      <c r="AP1432" s="11">
        <v>0.11</v>
      </c>
      <c r="AQ1432" s="11">
        <v>0.15</v>
      </c>
      <c r="AR1432" s="11">
        <v>0.11</v>
      </c>
      <c r="AS1432" s="11">
        <v>0.08</v>
      </c>
      <c r="AT1432" s="11">
        <v>0.12</v>
      </c>
      <c r="AU1432" s="11">
        <v>7.0000000000000007E-2</v>
      </c>
      <c r="AV1432" s="11">
        <v>0.17</v>
      </c>
      <c r="AW1432" s="11">
        <v>0.11</v>
      </c>
      <c r="AX1432" s="11">
        <v>0.11</v>
      </c>
      <c r="AY1432" s="11">
        <v>0.11</v>
      </c>
    </row>
    <row r="1433" spans="1:51">
      <c r="A1433" s="3"/>
    </row>
    <row r="1434" spans="1:51">
      <c r="A1434" s="3"/>
    </row>
    <row r="1435" spans="1:51">
      <c r="A1435" s="2" t="s">
        <v>365</v>
      </c>
    </row>
    <row r="1436" spans="1:51">
      <c r="A1436" s="3"/>
    </row>
    <row r="1437" spans="1:51" s="10" customFormat="1" ht="29.25" customHeight="1">
      <c r="A1437" s="9"/>
      <c r="C1437" s="7" t="s">
        <v>39</v>
      </c>
      <c r="D1437" s="14" t="s">
        <v>15</v>
      </c>
      <c r="E1437" s="15"/>
      <c r="F1437" s="15"/>
      <c r="G1437" s="15"/>
      <c r="H1437" s="14" t="s">
        <v>16</v>
      </c>
      <c r="I1437" s="15"/>
      <c r="J1437" s="14" t="s">
        <v>17</v>
      </c>
      <c r="K1437" s="15"/>
      <c r="L1437" s="15"/>
      <c r="M1437" s="15"/>
      <c r="N1437" s="15"/>
      <c r="O1437" s="14" t="s">
        <v>40</v>
      </c>
      <c r="P1437" s="15"/>
      <c r="Q1437" s="14" t="s">
        <v>19</v>
      </c>
      <c r="R1437" s="15"/>
      <c r="S1437" s="14" t="s">
        <v>41</v>
      </c>
      <c r="T1437" s="15"/>
      <c r="U1437" s="14" t="s">
        <v>42</v>
      </c>
      <c r="V1437" s="15"/>
      <c r="W1437" s="15"/>
      <c r="X1437" s="15"/>
      <c r="Y1437" s="14" t="s">
        <v>22</v>
      </c>
      <c r="Z1437" s="15"/>
      <c r="AA1437" s="15"/>
      <c r="AB1437" s="15"/>
      <c r="AC1437" s="15"/>
      <c r="AD1437" s="15"/>
      <c r="AE1437" s="15"/>
      <c r="AF1437" s="15"/>
      <c r="AG1437" s="14" t="s">
        <v>23</v>
      </c>
      <c r="AH1437" s="15"/>
      <c r="AI1437" s="15"/>
      <c r="AJ1437" s="14" t="s">
        <v>24</v>
      </c>
      <c r="AK1437" s="15"/>
      <c r="AL1437" s="14" t="s">
        <v>25</v>
      </c>
      <c r="AM1437" s="15"/>
      <c r="AN1437" s="15"/>
      <c r="AO1437" s="15"/>
      <c r="AP1437" s="15"/>
      <c r="AQ1437" s="15"/>
      <c r="AR1437" s="15"/>
      <c r="AS1437" s="14" t="s">
        <v>26</v>
      </c>
      <c r="AT1437" s="15"/>
      <c r="AU1437" s="14" t="s">
        <v>43</v>
      </c>
      <c r="AV1437" s="15"/>
      <c r="AW1437" s="14" t="s">
        <v>44</v>
      </c>
      <c r="AX1437" s="15"/>
      <c r="AY1437" s="15"/>
    </row>
    <row r="1438" spans="1:51" s="7" customFormat="1" ht="32.25" customHeight="1">
      <c r="A1438" s="6"/>
      <c r="D1438" s="8" t="s">
        <v>45</v>
      </c>
      <c r="E1438" s="8" t="s">
        <v>46</v>
      </c>
      <c r="F1438" s="8" t="s">
        <v>47</v>
      </c>
      <c r="G1438" s="8" t="s">
        <v>48</v>
      </c>
      <c r="H1438" s="8" t="s">
        <v>49</v>
      </c>
      <c r="I1438" s="8" t="s">
        <v>50</v>
      </c>
      <c r="J1438" s="8" t="s">
        <v>51</v>
      </c>
      <c r="K1438" s="8" t="s">
        <v>52</v>
      </c>
      <c r="L1438" s="8" t="s">
        <v>53</v>
      </c>
      <c r="M1438" s="8" t="s">
        <v>54</v>
      </c>
      <c r="N1438" s="8" t="s">
        <v>55</v>
      </c>
      <c r="O1438" s="8" t="s">
        <v>56</v>
      </c>
      <c r="P1438" s="8" t="s">
        <v>57</v>
      </c>
      <c r="Q1438" s="8" t="s">
        <v>56</v>
      </c>
      <c r="R1438" s="8" t="s">
        <v>57</v>
      </c>
      <c r="S1438" s="8" t="s">
        <v>56</v>
      </c>
      <c r="T1438" s="8" t="s">
        <v>57</v>
      </c>
      <c r="U1438" s="8" t="s">
        <v>58</v>
      </c>
      <c r="V1438" s="8" t="s">
        <v>59</v>
      </c>
      <c r="W1438" s="8" t="s">
        <v>60</v>
      </c>
      <c r="X1438" s="8" t="s">
        <v>61</v>
      </c>
      <c r="Y1438" s="8" t="s">
        <v>62</v>
      </c>
      <c r="Z1438" s="8" t="s">
        <v>63</v>
      </c>
      <c r="AA1438" s="8" t="s">
        <v>64</v>
      </c>
      <c r="AB1438" s="8" t="s">
        <v>65</v>
      </c>
      <c r="AC1438" s="8" t="s">
        <v>66</v>
      </c>
      <c r="AD1438" s="8" t="s">
        <v>67</v>
      </c>
      <c r="AE1438" s="8" t="s">
        <v>68</v>
      </c>
      <c r="AF1438" s="8" t="s">
        <v>69</v>
      </c>
      <c r="AG1438" s="8" t="s">
        <v>70</v>
      </c>
      <c r="AH1438" s="8" t="s">
        <v>71</v>
      </c>
      <c r="AI1438" s="8" t="s">
        <v>72</v>
      </c>
      <c r="AJ1438" s="8" t="s">
        <v>73</v>
      </c>
      <c r="AK1438" s="8" t="s">
        <v>74</v>
      </c>
      <c r="AL1438" s="8" t="s">
        <v>75</v>
      </c>
      <c r="AM1438" s="8" t="s">
        <v>76</v>
      </c>
      <c r="AN1438" s="8" t="s">
        <v>77</v>
      </c>
      <c r="AO1438" s="8" t="s">
        <v>78</v>
      </c>
      <c r="AP1438" s="8" t="s">
        <v>79</v>
      </c>
      <c r="AQ1438" s="8" t="s">
        <v>80</v>
      </c>
      <c r="AR1438" s="8" t="s">
        <v>81</v>
      </c>
      <c r="AS1438" s="8" t="s">
        <v>82</v>
      </c>
      <c r="AT1438" s="8" t="s">
        <v>57</v>
      </c>
      <c r="AU1438" s="8" t="s">
        <v>56</v>
      </c>
      <c r="AV1438" s="8" t="s">
        <v>57</v>
      </c>
      <c r="AW1438" s="8" t="s">
        <v>83</v>
      </c>
      <c r="AX1438" s="8" t="s">
        <v>84</v>
      </c>
      <c r="AY1438" s="8" t="s">
        <v>85</v>
      </c>
    </row>
    <row r="1439" spans="1:51">
      <c r="A1439" s="3" t="s">
        <v>86</v>
      </c>
      <c r="C1439" s="4">
        <v>3798</v>
      </c>
      <c r="D1439" s="4">
        <v>2254</v>
      </c>
      <c r="E1439" s="4">
        <v>808</v>
      </c>
      <c r="F1439" s="4">
        <v>587</v>
      </c>
      <c r="G1439" s="4">
        <v>148</v>
      </c>
      <c r="H1439" s="4">
        <v>1558</v>
      </c>
      <c r="I1439" s="4">
        <v>1757</v>
      </c>
      <c r="J1439" s="4">
        <v>1318</v>
      </c>
      <c r="K1439" s="4">
        <v>1919</v>
      </c>
      <c r="L1439" s="4">
        <v>321</v>
      </c>
      <c r="M1439" s="4">
        <v>85</v>
      </c>
      <c r="N1439" s="4">
        <v>179</v>
      </c>
      <c r="O1439" s="4">
        <v>774</v>
      </c>
      <c r="P1439" s="4">
        <v>2541</v>
      </c>
      <c r="Q1439" s="4">
        <v>1208</v>
      </c>
      <c r="R1439" s="4">
        <v>2241</v>
      </c>
      <c r="S1439" s="4">
        <v>1635</v>
      </c>
      <c r="T1439" s="4">
        <v>1629</v>
      </c>
      <c r="U1439" s="4">
        <v>691</v>
      </c>
      <c r="V1439" s="4">
        <v>478</v>
      </c>
      <c r="W1439" s="4">
        <v>1179</v>
      </c>
      <c r="X1439" s="4">
        <v>1439</v>
      </c>
      <c r="Y1439" s="4">
        <v>832</v>
      </c>
      <c r="Z1439" s="4">
        <v>718</v>
      </c>
      <c r="AA1439" s="4">
        <v>411</v>
      </c>
      <c r="AB1439" s="4">
        <v>810</v>
      </c>
      <c r="AC1439" s="4">
        <v>2770</v>
      </c>
      <c r="AD1439" s="4">
        <v>186</v>
      </c>
      <c r="AE1439" s="4">
        <v>365</v>
      </c>
      <c r="AF1439" s="4">
        <v>112</v>
      </c>
      <c r="AG1439" s="4">
        <v>1242</v>
      </c>
      <c r="AH1439" s="4">
        <v>1615</v>
      </c>
      <c r="AI1439" s="4">
        <v>813</v>
      </c>
      <c r="AJ1439" s="4">
        <v>1238</v>
      </c>
      <c r="AK1439" s="4">
        <v>2393</v>
      </c>
      <c r="AL1439" s="4">
        <v>997</v>
      </c>
      <c r="AM1439" s="4">
        <v>236</v>
      </c>
      <c r="AN1439" s="4">
        <v>27</v>
      </c>
      <c r="AO1439" s="4">
        <v>2173</v>
      </c>
      <c r="AP1439" s="4">
        <v>56</v>
      </c>
      <c r="AQ1439" s="4">
        <v>1910</v>
      </c>
      <c r="AR1439" s="4">
        <v>1578</v>
      </c>
      <c r="AS1439" s="4">
        <v>230</v>
      </c>
      <c r="AT1439" s="4">
        <v>3340</v>
      </c>
      <c r="AU1439" s="4">
        <v>1158</v>
      </c>
      <c r="AV1439" s="4">
        <v>2157</v>
      </c>
      <c r="AW1439" s="4">
        <v>1723</v>
      </c>
      <c r="AX1439" s="4">
        <v>570</v>
      </c>
      <c r="AY1439" s="4">
        <v>933</v>
      </c>
    </row>
    <row r="1440" spans="1:51">
      <c r="A1440" s="3"/>
    </row>
    <row r="1441" spans="1:51">
      <c r="A1441" s="3" t="s">
        <v>366</v>
      </c>
      <c r="B1441" t="s">
        <v>367</v>
      </c>
      <c r="C1441" s="4">
        <v>904</v>
      </c>
      <c r="D1441" s="4">
        <v>529</v>
      </c>
      <c r="E1441" s="4">
        <v>260</v>
      </c>
      <c r="F1441" s="4">
        <v>64</v>
      </c>
      <c r="G1441" s="4">
        <v>51</v>
      </c>
      <c r="H1441" s="4">
        <v>412</v>
      </c>
      <c r="I1441" s="4">
        <v>426</v>
      </c>
      <c r="J1441" s="4">
        <v>363</v>
      </c>
      <c r="K1441" s="4">
        <v>447</v>
      </c>
      <c r="L1441" s="4">
        <v>65</v>
      </c>
      <c r="M1441" s="4">
        <v>30</v>
      </c>
      <c r="N1441" s="4">
        <v>66</v>
      </c>
      <c r="O1441" s="4">
        <v>181</v>
      </c>
      <c r="P1441" s="4">
        <v>657</v>
      </c>
      <c r="Q1441" s="4">
        <v>303</v>
      </c>
      <c r="R1441" s="4">
        <v>564</v>
      </c>
      <c r="S1441" s="4">
        <v>427</v>
      </c>
      <c r="T1441" s="4">
        <v>403</v>
      </c>
      <c r="U1441" s="4">
        <v>102</v>
      </c>
      <c r="V1441" s="4">
        <v>79</v>
      </c>
      <c r="W1441" s="4">
        <v>228</v>
      </c>
      <c r="X1441" s="4">
        <v>495</v>
      </c>
      <c r="Y1441" s="4">
        <v>215</v>
      </c>
      <c r="Z1441" s="4">
        <v>175</v>
      </c>
      <c r="AA1441" s="4">
        <v>79</v>
      </c>
      <c r="AB1441" s="4">
        <v>206</v>
      </c>
      <c r="AC1441" s="4">
        <v>675</v>
      </c>
      <c r="AD1441" s="4">
        <v>39</v>
      </c>
      <c r="AE1441" s="4">
        <v>79</v>
      </c>
      <c r="AF1441" s="4">
        <v>27</v>
      </c>
      <c r="AG1441" s="4">
        <v>186</v>
      </c>
      <c r="AH1441" s="4">
        <v>383</v>
      </c>
      <c r="AI1441" s="4">
        <v>293</v>
      </c>
      <c r="AJ1441" s="4">
        <v>374</v>
      </c>
      <c r="AK1441" s="4">
        <v>474</v>
      </c>
      <c r="AL1441" s="4">
        <v>160</v>
      </c>
      <c r="AM1441" s="4">
        <v>34</v>
      </c>
      <c r="AN1441" s="4">
        <v>9</v>
      </c>
      <c r="AO1441" s="4">
        <v>628</v>
      </c>
      <c r="AP1441" s="4">
        <v>6</v>
      </c>
      <c r="AQ1441" s="4">
        <v>567</v>
      </c>
      <c r="AR1441" s="4">
        <v>269</v>
      </c>
      <c r="AS1441" s="4">
        <v>67</v>
      </c>
      <c r="AT1441" s="4">
        <v>776</v>
      </c>
      <c r="AU1441" s="4">
        <v>249</v>
      </c>
      <c r="AV1441" s="4">
        <v>590</v>
      </c>
      <c r="AW1441" s="4">
        <v>423</v>
      </c>
      <c r="AX1441" s="4">
        <v>138</v>
      </c>
      <c r="AY1441" s="4">
        <v>215</v>
      </c>
    </row>
    <row r="1442" spans="1:51">
      <c r="A1442" s="3"/>
      <c r="C1442" s="11">
        <v>0.24</v>
      </c>
      <c r="D1442" s="11">
        <v>0.23</v>
      </c>
      <c r="E1442" s="11">
        <v>0.32</v>
      </c>
      <c r="F1442" s="11">
        <v>0.11</v>
      </c>
      <c r="G1442" s="11">
        <v>0.34</v>
      </c>
      <c r="H1442" s="11">
        <v>0.26</v>
      </c>
      <c r="I1442" s="11">
        <v>0.24</v>
      </c>
      <c r="J1442" s="11">
        <v>0.28000000000000003</v>
      </c>
      <c r="K1442" s="11">
        <v>0.23</v>
      </c>
      <c r="L1442" s="11">
        <v>0.2</v>
      </c>
      <c r="M1442" s="11">
        <v>0.36</v>
      </c>
      <c r="N1442" s="11">
        <v>0.37</v>
      </c>
      <c r="O1442" s="11">
        <v>0.23</v>
      </c>
      <c r="P1442" s="11">
        <v>0.26</v>
      </c>
      <c r="Q1442" s="11">
        <v>0.25</v>
      </c>
      <c r="R1442" s="11">
        <v>0.25</v>
      </c>
      <c r="S1442" s="11">
        <v>0.26</v>
      </c>
      <c r="T1442" s="11">
        <v>0.25</v>
      </c>
      <c r="U1442" s="11">
        <v>0.15</v>
      </c>
      <c r="V1442" s="11">
        <v>0.16</v>
      </c>
      <c r="W1442" s="11">
        <v>0.19</v>
      </c>
      <c r="X1442" s="11">
        <v>0.34</v>
      </c>
      <c r="Y1442" s="11">
        <v>0.26</v>
      </c>
      <c r="Z1442" s="11">
        <v>0.24</v>
      </c>
      <c r="AA1442" s="11">
        <v>0.19</v>
      </c>
      <c r="AB1442" s="11">
        <v>0.25</v>
      </c>
      <c r="AC1442" s="11">
        <v>0.24</v>
      </c>
      <c r="AD1442" s="11">
        <v>0.21</v>
      </c>
      <c r="AE1442" s="11">
        <v>0.22</v>
      </c>
      <c r="AF1442" s="11">
        <v>0.24</v>
      </c>
      <c r="AG1442" s="11">
        <v>0.15</v>
      </c>
      <c r="AH1442" s="11">
        <v>0.24</v>
      </c>
      <c r="AI1442" s="11">
        <v>0.36</v>
      </c>
      <c r="AJ1442" s="11">
        <v>0.3</v>
      </c>
      <c r="AK1442" s="11">
        <v>0.2</v>
      </c>
      <c r="AL1442" s="11">
        <v>0.16</v>
      </c>
      <c r="AM1442" s="11">
        <v>0.14000000000000001</v>
      </c>
      <c r="AN1442" s="11">
        <v>0.32</v>
      </c>
      <c r="AO1442" s="11">
        <v>0.28999999999999998</v>
      </c>
      <c r="AP1442" s="11">
        <v>0.1</v>
      </c>
      <c r="AQ1442" s="11">
        <v>0.3</v>
      </c>
      <c r="AR1442" s="11">
        <v>0.17</v>
      </c>
      <c r="AS1442" s="11">
        <v>0.28999999999999998</v>
      </c>
      <c r="AT1442" s="11">
        <v>0.23</v>
      </c>
      <c r="AU1442" s="11">
        <v>0.21</v>
      </c>
      <c r="AV1442" s="11">
        <v>0.27</v>
      </c>
      <c r="AW1442" s="11">
        <v>0.25</v>
      </c>
      <c r="AX1442" s="11">
        <v>0.24</v>
      </c>
      <c r="AY1442" s="11">
        <v>0.23</v>
      </c>
    </row>
    <row r="1443" spans="1:51">
      <c r="A1443" s="3"/>
      <c r="B1443" t="s">
        <v>368</v>
      </c>
      <c r="C1443" s="4">
        <v>1250</v>
      </c>
      <c r="D1443" s="4">
        <v>825</v>
      </c>
      <c r="E1443" s="4">
        <v>277</v>
      </c>
      <c r="F1443" s="4">
        <v>109</v>
      </c>
      <c r="G1443" s="4">
        <v>39</v>
      </c>
      <c r="H1443" s="4">
        <v>502</v>
      </c>
      <c r="I1443" s="4">
        <v>649</v>
      </c>
      <c r="J1443" s="4">
        <v>515</v>
      </c>
      <c r="K1443" s="4">
        <v>593</v>
      </c>
      <c r="L1443" s="4">
        <v>120</v>
      </c>
      <c r="M1443" s="4">
        <v>29</v>
      </c>
      <c r="N1443" s="4">
        <v>66</v>
      </c>
      <c r="O1443" s="4">
        <v>262</v>
      </c>
      <c r="P1443" s="4">
        <v>889</v>
      </c>
      <c r="Q1443" s="4">
        <v>433</v>
      </c>
      <c r="R1443" s="4">
        <v>754</v>
      </c>
      <c r="S1443" s="4">
        <v>566</v>
      </c>
      <c r="T1443" s="4">
        <v>572</v>
      </c>
      <c r="U1443" s="4">
        <v>152</v>
      </c>
      <c r="V1443" s="4">
        <v>100</v>
      </c>
      <c r="W1443" s="4">
        <v>389</v>
      </c>
      <c r="X1443" s="4">
        <v>606</v>
      </c>
      <c r="Y1443" s="4">
        <v>250</v>
      </c>
      <c r="Z1443" s="4">
        <v>233</v>
      </c>
      <c r="AA1443" s="4">
        <v>114</v>
      </c>
      <c r="AB1443" s="4">
        <v>297</v>
      </c>
      <c r="AC1443" s="4">
        <v>895</v>
      </c>
      <c r="AD1443" s="4">
        <v>65</v>
      </c>
      <c r="AE1443" s="4">
        <v>138</v>
      </c>
      <c r="AF1443" s="4">
        <v>39</v>
      </c>
      <c r="AG1443" s="4">
        <v>285</v>
      </c>
      <c r="AH1443" s="4">
        <v>573</v>
      </c>
      <c r="AI1443" s="4">
        <v>341</v>
      </c>
      <c r="AJ1443" s="4">
        <v>421</v>
      </c>
      <c r="AK1443" s="4">
        <v>768</v>
      </c>
      <c r="AL1443" s="4">
        <v>225</v>
      </c>
      <c r="AM1443" s="4">
        <v>46</v>
      </c>
      <c r="AN1443" s="4">
        <v>5</v>
      </c>
      <c r="AO1443" s="4">
        <v>837</v>
      </c>
      <c r="AP1443" s="4">
        <v>21</v>
      </c>
      <c r="AQ1443" s="4">
        <v>745</v>
      </c>
      <c r="AR1443" s="4">
        <v>388</v>
      </c>
      <c r="AS1443" s="4">
        <v>64</v>
      </c>
      <c r="AT1443" s="4">
        <v>1110</v>
      </c>
      <c r="AU1443" s="4">
        <v>390</v>
      </c>
      <c r="AV1443" s="4">
        <v>761</v>
      </c>
      <c r="AW1443" s="4">
        <v>632</v>
      </c>
      <c r="AX1443" s="4">
        <v>168</v>
      </c>
      <c r="AY1443" s="4">
        <v>286</v>
      </c>
    </row>
    <row r="1444" spans="1:51">
      <c r="A1444" s="3"/>
      <c r="C1444" s="11">
        <v>0.33</v>
      </c>
      <c r="D1444" s="11">
        <v>0.37</v>
      </c>
      <c r="E1444" s="11">
        <v>0.34</v>
      </c>
      <c r="F1444" s="11">
        <v>0.19</v>
      </c>
      <c r="G1444" s="11">
        <v>0.26</v>
      </c>
      <c r="H1444" s="11">
        <v>0.32</v>
      </c>
      <c r="I1444" s="11">
        <v>0.37</v>
      </c>
      <c r="J1444" s="11">
        <v>0.39</v>
      </c>
      <c r="K1444" s="11">
        <v>0.31</v>
      </c>
      <c r="L1444" s="11">
        <v>0.37</v>
      </c>
      <c r="M1444" s="11">
        <v>0.34</v>
      </c>
      <c r="N1444" s="11">
        <v>0.37</v>
      </c>
      <c r="O1444" s="11">
        <v>0.34</v>
      </c>
      <c r="P1444" s="11">
        <v>0.35</v>
      </c>
      <c r="Q1444" s="11">
        <v>0.36</v>
      </c>
      <c r="R1444" s="11">
        <v>0.34</v>
      </c>
      <c r="S1444" s="11">
        <v>0.35</v>
      </c>
      <c r="T1444" s="11">
        <v>0.35</v>
      </c>
      <c r="U1444" s="11">
        <v>0.22</v>
      </c>
      <c r="V1444" s="11">
        <v>0.21</v>
      </c>
      <c r="W1444" s="11">
        <v>0.33</v>
      </c>
      <c r="X1444" s="11">
        <v>0.42</v>
      </c>
      <c r="Y1444" s="11">
        <v>0.3</v>
      </c>
      <c r="Z1444" s="11">
        <v>0.32</v>
      </c>
      <c r="AA1444" s="11">
        <v>0.28000000000000003</v>
      </c>
      <c r="AB1444" s="11">
        <v>0.37</v>
      </c>
      <c r="AC1444" s="11">
        <v>0.32</v>
      </c>
      <c r="AD1444" s="11">
        <v>0.35</v>
      </c>
      <c r="AE1444" s="11">
        <v>0.38</v>
      </c>
      <c r="AF1444" s="11">
        <v>0.35</v>
      </c>
      <c r="AG1444" s="11">
        <v>0.23</v>
      </c>
      <c r="AH1444" s="11">
        <v>0.35</v>
      </c>
      <c r="AI1444" s="11">
        <v>0.42</v>
      </c>
      <c r="AJ1444" s="11">
        <v>0.34</v>
      </c>
      <c r="AK1444" s="11">
        <v>0.32</v>
      </c>
      <c r="AL1444" s="11">
        <v>0.23</v>
      </c>
      <c r="AM1444" s="11">
        <v>0.2</v>
      </c>
      <c r="AN1444" s="11">
        <v>0.18</v>
      </c>
      <c r="AO1444" s="11">
        <v>0.38</v>
      </c>
      <c r="AP1444" s="11">
        <v>0.37</v>
      </c>
      <c r="AQ1444" s="11">
        <v>0.39</v>
      </c>
      <c r="AR1444" s="11">
        <v>0.25</v>
      </c>
      <c r="AS1444" s="11">
        <v>0.28000000000000003</v>
      </c>
      <c r="AT1444" s="11">
        <v>0.33</v>
      </c>
      <c r="AU1444" s="11">
        <v>0.34</v>
      </c>
      <c r="AV1444" s="11">
        <v>0.35</v>
      </c>
      <c r="AW1444" s="11">
        <v>0.37</v>
      </c>
      <c r="AX1444" s="11">
        <v>0.28999999999999998</v>
      </c>
      <c r="AY1444" s="11">
        <v>0.31</v>
      </c>
    </row>
    <row r="1445" spans="1:51">
      <c r="A1445" s="3"/>
      <c r="B1445" t="s">
        <v>369</v>
      </c>
      <c r="C1445" s="4">
        <v>960</v>
      </c>
      <c r="D1445" s="4">
        <v>543</v>
      </c>
      <c r="E1445" s="4">
        <v>169</v>
      </c>
      <c r="F1445" s="4">
        <v>217</v>
      </c>
      <c r="G1445" s="4">
        <v>31</v>
      </c>
      <c r="H1445" s="4">
        <v>366</v>
      </c>
      <c r="I1445" s="4">
        <v>418</v>
      </c>
      <c r="J1445" s="4">
        <v>275</v>
      </c>
      <c r="K1445" s="4">
        <v>491</v>
      </c>
      <c r="L1445" s="4">
        <v>76</v>
      </c>
      <c r="M1445" s="4">
        <v>14</v>
      </c>
      <c r="N1445" s="4">
        <v>29</v>
      </c>
      <c r="O1445" s="4">
        <v>177</v>
      </c>
      <c r="P1445" s="4">
        <v>607</v>
      </c>
      <c r="Q1445" s="4">
        <v>275</v>
      </c>
      <c r="R1445" s="4">
        <v>553</v>
      </c>
      <c r="S1445" s="4">
        <v>389</v>
      </c>
      <c r="T1445" s="4">
        <v>385</v>
      </c>
      <c r="U1445" s="4">
        <v>241</v>
      </c>
      <c r="V1445" s="4">
        <v>143</v>
      </c>
      <c r="W1445" s="4">
        <v>324</v>
      </c>
      <c r="X1445" s="4">
        <v>250</v>
      </c>
      <c r="Y1445" s="4">
        <v>212</v>
      </c>
      <c r="Z1445" s="4">
        <v>188</v>
      </c>
      <c r="AA1445" s="4">
        <v>110</v>
      </c>
      <c r="AB1445" s="4">
        <v>188</v>
      </c>
      <c r="AC1445" s="4">
        <v>699</v>
      </c>
      <c r="AD1445" s="4">
        <v>53</v>
      </c>
      <c r="AE1445" s="4">
        <v>93</v>
      </c>
      <c r="AF1445" s="4">
        <v>24</v>
      </c>
      <c r="AG1445" s="4">
        <v>390</v>
      </c>
      <c r="AH1445" s="4">
        <v>413</v>
      </c>
      <c r="AI1445" s="4">
        <v>133</v>
      </c>
      <c r="AJ1445" s="4">
        <v>262</v>
      </c>
      <c r="AK1445" s="4">
        <v>666</v>
      </c>
      <c r="AL1445" s="4">
        <v>311</v>
      </c>
      <c r="AM1445" s="4">
        <v>98</v>
      </c>
      <c r="AN1445" s="4">
        <v>10</v>
      </c>
      <c r="AO1445" s="4">
        <v>466</v>
      </c>
      <c r="AP1445" s="4">
        <v>11</v>
      </c>
      <c r="AQ1445" s="4">
        <v>404</v>
      </c>
      <c r="AR1445" s="4">
        <v>491</v>
      </c>
      <c r="AS1445" s="4">
        <v>65</v>
      </c>
      <c r="AT1445" s="4">
        <v>843</v>
      </c>
      <c r="AU1445" s="4">
        <v>287</v>
      </c>
      <c r="AV1445" s="4">
        <v>498</v>
      </c>
      <c r="AW1445" s="4">
        <v>420</v>
      </c>
      <c r="AX1445" s="4">
        <v>154</v>
      </c>
      <c r="AY1445" s="4">
        <v>238</v>
      </c>
    </row>
    <row r="1446" spans="1:51">
      <c r="A1446" s="3"/>
      <c r="C1446" s="11">
        <v>0.25</v>
      </c>
      <c r="D1446" s="11">
        <v>0.24</v>
      </c>
      <c r="E1446" s="11">
        <v>0.21</v>
      </c>
      <c r="F1446" s="11">
        <v>0.37</v>
      </c>
      <c r="G1446" s="11">
        <v>0.21</v>
      </c>
      <c r="H1446" s="11">
        <v>0.24</v>
      </c>
      <c r="I1446" s="11">
        <v>0.24</v>
      </c>
      <c r="J1446" s="11">
        <v>0.21</v>
      </c>
      <c r="K1446" s="11">
        <v>0.26</v>
      </c>
      <c r="L1446" s="11">
        <v>0.24</v>
      </c>
      <c r="M1446" s="11">
        <v>0.17</v>
      </c>
      <c r="N1446" s="11">
        <v>0.16</v>
      </c>
      <c r="O1446" s="11">
        <v>0.23</v>
      </c>
      <c r="P1446" s="11">
        <v>0.24</v>
      </c>
      <c r="Q1446" s="11">
        <v>0.23</v>
      </c>
      <c r="R1446" s="11">
        <v>0.25</v>
      </c>
      <c r="S1446" s="11">
        <v>0.24</v>
      </c>
      <c r="T1446" s="11">
        <v>0.24</v>
      </c>
      <c r="U1446" s="11">
        <v>0.35</v>
      </c>
      <c r="V1446" s="11">
        <v>0.3</v>
      </c>
      <c r="W1446" s="11">
        <v>0.27</v>
      </c>
      <c r="X1446" s="11">
        <v>0.17</v>
      </c>
      <c r="Y1446" s="11">
        <v>0.26</v>
      </c>
      <c r="Z1446" s="11">
        <v>0.26</v>
      </c>
      <c r="AA1446" s="11">
        <v>0.27</v>
      </c>
      <c r="AB1446" s="11">
        <v>0.23</v>
      </c>
      <c r="AC1446" s="11">
        <v>0.25</v>
      </c>
      <c r="AD1446" s="11">
        <v>0.28999999999999998</v>
      </c>
      <c r="AE1446" s="11">
        <v>0.25</v>
      </c>
      <c r="AF1446" s="11">
        <v>0.22</v>
      </c>
      <c r="AG1446" s="11">
        <v>0.31</v>
      </c>
      <c r="AH1446" s="11">
        <v>0.26</v>
      </c>
      <c r="AI1446" s="11">
        <v>0.16</v>
      </c>
      <c r="AJ1446" s="11">
        <v>0.21</v>
      </c>
      <c r="AK1446" s="11">
        <v>0.28000000000000003</v>
      </c>
      <c r="AL1446" s="11">
        <v>0.31</v>
      </c>
      <c r="AM1446" s="11">
        <v>0.41</v>
      </c>
      <c r="AN1446" s="11">
        <v>0.36</v>
      </c>
      <c r="AO1446" s="11">
        <v>0.21</v>
      </c>
      <c r="AP1446" s="11">
        <v>0.2</v>
      </c>
      <c r="AQ1446" s="11">
        <v>0.21</v>
      </c>
      <c r="AR1446" s="11">
        <v>0.31</v>
      </c>
      <c r="AS1446" s="11">
        <v>0.28000000000000003</v>
      </c>
      <c r="AT1446" s="11">
        <v>0.25</v>
      </c>
      <c r="AU1446" s="11">
        <v>0.25</v>
      </c>
      <c r="AV1446" s="11">
        <v>0.23</v>
      </c>
      <c r="AW1446" s="11">
        <v>0.24</v>
      </c>
      <c r="AX1446" s="11">
        <v>0.27</v>
      </c>
      <c r="AY1446" s="11">
        <v>0.26</v>
      </c>
    </row>
    <row r="1447" spans="1:51">
      <c r="A1447" s="3"/>
      <c r="B1447" t="s">
        <v>370</v>
      </c>
      <c r="C1447" s="4">
        <v>589</v>
      </c>
      <c r="D1447" s="4">
        <v>314</v>
      </c>
      <c r="E1447" s="4">
        <v>89</v>
      </c>
      <c r="F1447" s="4">
        <v>163</v>
      </c>
      <c r="G1447" s="4">
        <v>23</v>
      </c>
      <c r="H1447" s="4">
        <v>246</v>
      </c>
      <c r="I1447" s="4">
        <v>229</v>
      </c>
      <c r="J1447" s="4">
        <v>146</v>
      </c>
      <c r="K1447" s="4">
        <v>336</v>
      </c>
      <c r="L1447" s="4">
        <v>55</v>
      </c>
      <c r="M1447" s="4">
        <v>9</v>
      </c>
      <c r="N1447" s="4">
        <v>17</v>
      </c>
      <c r="O1447" s="4">
        <v>139</v>
      </c>
      <c r="P1447" s="4">
        <v>336</v>
      </c>
      <c r="Q1447" s="4">
        <v>169</v>
      </c>
      <c r="R1447" s="4">
        <v>324</v>
      </c>
      <c r="S1447" s="4">
        <v>229</v>
      </c>
      <c r="T1447" s="4">
        <v>232</v>
      </c>
      <c r="U1447" s="4">
        <v>168</v>
      </c>
      <c r="V1447" s="4">
        <v>134</v>
      </c>
      <c r="W1447" s="4">
        <v>210</v>
      </c>
      <c r="X1447" s="4">
        <v>75</v>
      </c>
      <c r="Y1447" s="4">
        <v>141</v>
      </c>
      <c r="Z1447" s="4">
        <v>110</v>
      </c>
      <c r="AA1447" s="4">
        <v>100</v>
      </c>
      <c r="AB1447" s="4">
        <v>103</v>
      </c>
      <c r="AC1447" s="4">
        <v>454</v>
      </c>
      <c r="AD1447" s="4">
        <v>20</v>
      </c>
      <c r="AE1447" s="4">
        <v>47</v>
      </c>
      <c r="AF1447" s="4">
        <v>18</v>
      </c>
      <c r="AG1447" s="4">
        <v>332</v>
      </c>
      <c r="AH1447" s="4">
        <v>211</v>
      </c>
      <c r="AI1447" s="4">
        <v>39</v>
      </c>
      <c r="AJ1447" s="4">
        <v>152</v>
      </c>
      <c r="AK1447" s="4">
        <v>424</v>
      </c>
      <c r="AL1447" s="4">
        <v>263</v>
      </c>
      <c r="AM1447" s="4">
        <v>45</v>
      </c>
      <c r="AN1447" s="4">
        <v>4</v>
      </c>
      <c r="AO1447" s="4">
        <v>217</v>
      </c>
      <c r="AP1447" s="4">
        <v>18</v>
      </c>
      <c r="AQ1447" s="4">
        <v>174</v>
      </c>
      <c r="AR1447" s="4">
        <v>372</v>
      </c>
      <c r="AS1447" s="4">
        <v>29</v>
      </c>
      <c r="AT1447" s="4">
        <v>533</v>
      </c>
      <c r="AU1447" s="4">
        <v>210</v>
      </c>
      <c r="AV1447" s="4">
        <v>265</v>
      </c>
      <c r="AW1447" s="4">
        <v>217</v>
      </c>
      <c r="AX1447" s="4">
        <v>94</v>
      </c>
      <c r="AY1447" s="4">
        <v>176</v>
      </c>
    </row>
    <row r="1448" spans="1:51">
      <c r="A1448" s="3"/>
      <c r="C1448" s="11">
        <v>0.15</v>
      </c>
      <c r="D1448" s="11">
        <v>0.14000000000000001</v>
      </c>
      <c r="E1448" s="11">
        <v>0.11</v>
      </c>
      <c r="F1448" s="11">
        <v>0.28000000000000003</v>
      </c>
      <c r="G1448" s="11">
        <v>0.15</v>
      </c>
      <c r="H1448" s="11">
        <v>0.16</v>
      </c>
      <c r="I1448" s="11">
        <v>0.13</v>
      </c>
      <c r="J1448" s="11">
        <v>0.11</v>
      </c>
      <c r="K1448" s="11">
        <v>0.18</v>
      </c>
      <c r="L1448" s="11">
        <v>0.17</v>
      </c>
      <c r="M1448" s="11">
        <v>0.11</v>
      </c>
      <c r="N1448" s="11">
        <v>0.1</v>
      </c>
      <c r="O1448" s="11">
        <v>0.18</v>
      </c>
      <c r="P1448" s="11">
        <v>0.13</v>
      </c>
      <c r="Q1448" s="11">
        <v>0.14000000000000001</v>
      </c>
      <c r="R1448" s="11">
        <v>0.14000000000000001</v>
      </c>
      <c r="S1448" s="11">
        <v>0.14000000000000001</v>
      </c>
      <c r="T1448" s="11">
        <v>0.14000000000000001</v>
      </c>
      <c r="U1448" s="11">
        <v>0.24</v>
      </c>
      <c r="V1448" s="11">
        <v>0.28000000000000003</v>
      </c>
      <c r="W1448" s="11">
        <v>0.18</v>
      </c>
      <c r="X1448" s="11">
        <v>0.05</v>
      </c>
      <c r="Y1448" s="11">
        <v>0.17</v>
      </c>
      <c r="Z1448" s="11">
        <v>0.15</v>
      </c>
      <c r="AA1448" s="11">
        <v>0.24</v>
      </c>
      <c r="AB1448" s="11">
        <v>0.13</v>
      </c>
      <c r="AC1448" s="11">
        <v>0.16</v>
      </c>
      <c r="AD1448" s="11">
        <v>0.11</v>
      </c>
      <c r="AE1448" s="11">
        <v>0.13</v>
      </c>
      <c r="AF1448" s="11">
        <v>0.16</v>
      </c>
      <c r="AG1448" s="11">
        <v>0.27</v>
      </c>
      <c r="AH1448" s="11">
        <v>0.13</v>
      </c>
      <c r="AI1448" s="11">
        <v>0.05</v>
      </c>
      <c r="AJ1448" s="11">
        <v>0.12</v>
      </c>
      <c r="AK1448" s="11">
        <v>0.18</v>
      </c>
      <c r="AL1448" s="11">
        <v>0.26</v>
      </c>
      <c r="AM1448" s="11">
        <v>0.19</v>
      </c>
      <c r="AN1448" s="11">
        <v>0.14000000000000001</v>
      </c>
      <c r="AO1448" s="11">
        <v>0.1</v>
      </c>
      <c r="AP1448" s="11">
        <v>0.32</v>
      </c>
      <c r="AQ1448" s="11">
        <v>0.09</v>
      </c>
      <c r="AR1448" s="11">
        <v>0.24</v>
      </c>
      <c r="AS1448" s="11">
        <v>0.13</v>
      </c>
      <c r="AT1448" s="11">
        <v>0.16</v>
      </c>
      <c r="AU1448" s="11">
        <v>0.18</v>
      </c>
      <c r="AV1448" s="11">
        <v>0.12</v>
      </c>
      <c r="AW1448" s="11">
        <v>0.13</v>
      </c>
      <c r="AX1448" s="11">
        <v>0.17</v>
      </c>
      <c r="AY1448" s="11">
        <v>0.19</v>
      </c>
    </row>
    <row r="1449" spans="1:51">
      <c r="A1449" s="3"/>
      <c r="B1449" t="s">
        <v>131</v>
      </c>
      <c r="C1449" s="4">
        <v>96</v>
      </c>
      <c r="D1449" s="4">
        <v>43</v>
      </c>
      <c r="E1449" s="4">
        <v>14</v>
      </c>
      <c r="F1449" s="4">
        <v>35</v>
      </c>
      <c r="G1449" s="4">
        <v>4</v>
      </c>
      <c r="H1449" s="4">
        <v>32</v>
      </c>
      <c r="I1449" s="4">
        <v>35</v>
      </c>
      <c r="J1449" s="4">
        <v>19</v>
      </c>
      <c r="K1449" s="4">
        <v>52</v>
      </c>
      <c r="L1449" s="4">
        <v>5</v>
      </c>
      <c r="M1449" s="4">
        <v>2</v>
      </c>
      <c r="N1449" s="4">
        <v>1</v>
      </c>
      <c r="O1449" s="4">
        <v>15</v>
      </c>
      <c r="P1449" s="4">
        <v>52</v>
      </c>
      <c r="Q1449" s="4">
        <v>29</v>
      </c>
      <c r="R1449" s="4">
        <v>47</v>
      </c>
      <c r="S1449" s="4">
        <v>23</v>
      </c>
      <c r="T1449" s="4">
        <v>37</v>
      </c>
      <c r="U1449" s="4">
        <v>28</v>
      </c>
      <c r="V1449" s="4">
        <v>23</v>
      </c>
      <c r="W1449" s="4">
        <v>29</v>
      </c>
      <c r="X1449" s="4">
        <v>13</v>
      </c>
      <c r="Y1449" s="4">
        <v>14</v>
      </c>
      <c r="Z1449" s="4">
        <v>12</v>
      </c>
      <c r="AA1449" s="4">
        <v>7</v>
      </c>
      <c r="AB1449" s="4">
        <v>16</v>
      </c>
      <c r="AC1449" s="4">
        <v>49</v>
      </c>
      <c r="AD1449" s="4">
        <v>8</v>
      </c>
      <c r="AE1449" s="4">
        <v>9</v>
      </c>
      <c r="AF1449" s="4">
        <v>3</v>
      </c>
      <c r="AG1449" s="4">
        <v>48</v>
      </c>
      <c r="AH1449" s="4">
        <v>35</v>
      </c>
      <c r="AI1449" s="4">
        <v>7</v>
      </c>
      <c r="AJ1449" s="4">
        <v>28</v>
      </c>
      <c r="AK1449" s="4">
        <v>60</v>
      </c>
      <c r="AL1449" s="4">
        <v>38</v>
      </c>
      <c r="AM1449" s="4">
        <v>13</v>
      </c>
      <c r="AN1449" s="4" t="s">
        <v>14</v>
      </c>
      <c r="AO1449" s="4">
        <v>25</v>
      </c>
      <c r="AP1449" s="4">
        <v>1</v>
      </c>
      <c r="AQ1449" s="4">
        <v>19</v>
      </c>
      <c r="AR1449" s="4">
        <v>58</v>
      </c>
      <c r="AS1449" s="4">
        <v>5</v>
      </c>
      <c r="AT1449" s="4">
        <v>78</v>
      </c>
      <c r="AU1449" s="4">
        <v>24</v>
      </c>
      <c r="AV1449" s="4">
        <v>43</v>
      </c>
      <c r="AW1449" s="4">
        <v>30</v>
      </c>
      <c r="AX1449" s="4">
        <v>15</v>
      </c>
      <c r="AY1449" s="4">
        <v>18</v>
      </c>
    </row>
    <row r="1450" spans="1:51">
      <c r="A1450" s="3"/>
      <c r="C1450" s="11">
        <v>0.03</v>
      </c>
      <c r="D1450" s="11">
        <v>0.02</v>
      </c>
      <c r="E1450" s="11">
        <v>0.02</v>
      </c>
      <c r="F1450" s="11">
        <v>0.06</v>
      </c>
      <c r="G1450" s="11">
        <v>0.03</v>
      </c>
      <c r="H1450" s="11">
        <v>0.02</v>
      </c>
      <c r="I1450" s="11">
        <v>0.02</v>
      </c>
      <c r="J1450" s="11">
        <v>0.01</v>
      </c>
      <c r="K1450" s="11">
        <v>0.03</v>
      </c>
      <c r="L1450" s="11">
        <v>0.02</v>
      </c>
      <c r="M1450" s="11">
        <v>0.02</v>
      </c>
      <c r="N1450" s="11">
        <v>0.01</v>
      </c>
      <c r="O1450" s="11">
        <v>0.02</v>
      </c>
      <c r="P1450" s="11">
        <v>0.02</v>
      </c>
      <c r="Q1450" s="11">
        <v>0.02</v>
      </c>
      <c r="R1450" s="11">
        <v>0.02</v>
      </c>
      <c r="S1450" s="11">
        <v>0.01</v>
      </c>
      <c r="T1450" s="11">
        <v>0.02</v>
      </c>
      <c r="U1450" s="11">
        <v>0.04</v>
      </c>
      <c r="V1450" s="11">
        <v>0.05</v>
      </c>
      <c r="W1450" s="11">
        <v>0.02</v>
      </c>
      <c r="X1450" s="11">
        <v>0.01</v>
      </c>
      <c r="Y1450" s="11">
        <v>0.02</v>
      </c>
      <c r="Z1450" s="11">
        <v>0.02</v>
      </c>
      <c r="AA1450" s="11">
        <v>0.02</v>
      </c>
      <c r="AB1450" s="11">
        <v>0.02</v>
      </c>
      <c r="AC1450" s="11">
        <v>0.02</v>
      </c>
      <c r="AD1450" s="11">
        <v>0.04</v>
      </c>
      <c r="AE1450" s="11">
        <v>0.02</v>
      </c>
      <c r="AF1450" s="11">
        <v>0.03</v>
      </c>
      <c r="AG1450" s="11">
        <v>0.04</v>
      </c>
      <c r="AH1450" s="11">
        <v>0.02</v>
      </c>
      <c r="AI1450" s="11">
        <v>0.01</v>
      </c>
      <c r="AJ1450" s="11">
        <v>0.02</v>
      </c>
      <c r="AK1450" s="11">
        <v>0.03</v>
      </c>
      <c r="AL1450" s="11">
        <v>0.04</v>
      </c>
      <c r="AM1450" s="11">
        <v>0.06</v>
      </c>
      <c r="AN1450" s="4" t="s">
        <v>14</v>
      </c>
      <c r="AO1450" s="11">
        <v>0.01</v>
      </c>
      <c r="AP1450" s="11">
        <v>0.01</v>
      </c>
      <c r="AQ1450" s="11">
        <v>0.01</v>
      </c>
      <c r="AR1450" s="11">
        <v>0.04</v>
      </c>
      <c r="AS1450" s="11">
        <v>0.02</v>
      </c>
      <c r="AT1450" s="11">
        <v>0.02</v>
      </c>
      <c r="AU1450" s="11">
        <v>0.02</v>
      </c>
      <c r="AV1450" s="11">
        <v>0.02</v>
      </c>
      <c r="AW1450" s="11">
        <v>0.02</v>
      </c>
      <c r="AX1450" s="11">
        <v>0.03</v>
      </c>
      <c r="AY1450" s="11">
        <v>0.02</v>
      </c>
    </row>
    <row r="1451" spans="1:51">
      <c r="A1451" s="3"/>
      <c r="B1451" t="s">
        <v>371</v>
      </c>
      <c r="C1451" s="4">
        <v>2154</v>
      </c>
      <c r="D1451" s="4">
        <v>1354</v>
      </c>
      <c r="E1451" s="4">
        <v>537</v>
      </c>
      <c r="F1451" s="4">
        <v>173</v>
      </c>
      <c r="G1451" s="4">
        <v>90</v>
      </c>
      <c r="H1451" s="4">
        <v>914</v>
      </c>
      <c r="I1451" s="4">
        <v>1076</v>
      </c>
      <c r="J1451" s="4">
        <v>878</v>
      </c>
      <c r="K1451" s="4">
        <v>1041</v>
      </c>
      <c r="L1451" s="4">
        <v>185</v>
      </c>
      <c r="M1451" s="4">
        <v>60</v>
      </c>
      <c r="N1451" s="4">
        <v>132</v>
      </c>
      <c r="O1451" s="4">
        <v>443</v>
      </c>
      <c r="P1451" s="4">
        <v>1546</v>
      </c>
      <c r="Q1451" s="4">
        <v>736</v>
      </c>
      <c r="R1451" s="4">
        <v>1318</v>
      </c>
      <c r="S1451" s="4">
        <v>993</v>
      </c>
      <c r="T1451" s="4">
        <v>975</v>
      </c>
      <c r="U1451" s="4">
        <v>253</v>
      </c>
      <c r="V1451" s="4">
        <v>178</v>
      </c>
      <c r="W1451" s="4">
        <v>617</v>
      </c>
      <c r="X1451" s="4">
        <v>1101</v>
      </c>
      <c r="Y1451" s="4">
        <v>465</v>
      </c>
      <c r="Z1451" s="4">
        <v>408</v>
      </c>
      <c r="AA1451" s="4">
        <v>194</v>
      </c>
      <c r="AB1451" s="4">
        <v>503</v>
      </c>
      <c r="AC1451" s="4">
        <v>1569</v>
      </c>
      <c r="AD1451" s="4">
        <v>105</v>
      </c>
      <c r="AE1451" s="4">
        <v>216</v>
      </c>
      <c r="AF1451" s="4">
        <v>66</v>
      </c>
      <c r="AG1451" s="4">
        <v>471</v>
      </c>
      <c r="AH1451" s="4">
        <v>956</v>
      </c>
      <c r="AI1451" s="4">
        <v>634</v>
      </c>
      <c r="AJ1451" s="4">
        <v>796</v>
      </c>
      <c r="AK1451" s="4">
        <v>1242</v>
      </c>
      <c r="AL1451" s="4">
        <v>385</v>
      </c>
      <c r="AM1451" s="4">
        <v>80</v>
      </c>
      <c r="AN1451" s="4">
        <v>13</v>
      </c>
      <c r="AO1451" s="4">
        <v>1464</v>
      </c>
      <c r="AP1451" s="4">
        <v>26</v>
      </c>
      <c r="AQ1451" s="4">
        <v>1312</v>
      </c>
      <c r="AR1451" s="4">
        <v>657</v>
      </c>
      <c r="AS1451" s="4">
        <v>131</v>
      </c>
      <c r="AT1451" s="4">
        <v>1886</v>
      </c>
      <c r="AU1451" s="4">
        <v>639</v>
      </c>
      <c r="AV1451" s="4">
        <v>1350</v>
      </c>
      <c r="AW1451" s="4">
        <v>1056</v>
      </c>
      <c r="AX1451" s="4">
        <v>306</v>
      </c>
      <c r="AY1451" s="4">
        <v>501</v>
      </c>
    </row>
    <row r="1452" spans="1:51">
      <c r="A1452" s="3"/>
      <c r="C1452" s="11">
        <v>0.56999999999999995</v>
      </c>
      <c r="D1452" s="11">
        <v>0.6</v>
      </c>
      <c r="E1452" s="11">
        <v>0.66</v>
      </c>
      <c r="F1452" s="11">
        <v>0.28999999999999998</v>
      </c>
      <c r="G1452" s="11">
        <v>0.61</v>
      </c>
      <c r="H1452" s="11">
        <v>0.59</v>
      </c>
      <c r="I1452" s="11">
        <v>0.61</v>
      </c>
      <c r="J1452" s="11">
        <v>0.67</v>
      </c>
      <c r="K1452" s="11">
        <v>0.54</v>
      </c>
      <c r="L1452" s="11">
        <v>0.57999999999999996</v>
      </c>
      <c r="M1452" s="11">
        <v>0.7</v>
      </c>
      <c r="N1452" s="11">
        <v>0.74</v>
      </c>
      <c r="O1452" s="11">
        <v>0.56999999999999995</v>
      </c>
      <c r="P1452" s="11">
        <v>0.61</v>
      </c>
      <c r="Q1452" s="11">
        <v>0.61</v>
      </c>
      <c r="R1452" s="11">
        <v>0.59</v>
      </c>
      <c r="S1452" s="11">
        <v>0.61</v>
      </c>
      <c r="T1452" s="11">
        <v>0.6</v>
      </c>
      <c r="U1452" s="11">
        <v>0.37</v>
      </c>
      <c r="V1452" s="11">
        <v>0.37</v>
      </c>
      <c r="W1452" s="11">
        <v>0.52</v>
      </c>
      <c r="X1452" s="11">
        <v>0.76</v>
      </c>
      <c r="Y1452" s="11">
        <v>0.56000000000000005</v>
      </c>
      <c r="Z1452" s="11">
        <v>0.56999999999999995</v>
      </c>
      <c r="AA1452" s="11">
        <v>0.47</v>
      </c>
      <c r="AB1452" s="11">
        <v>0.62</v>
      </c>
      <c r="AC1452" s="11">
        <v>0.56999999999999995</v>
      </c>
      <c r="AD1452" s="11">
        <v>0.56000000000000005</v>
      </c>
      <c r="AE1452" s="11">
        <v>0.59</v>
      </c>
      <c r="AF1452" s="11">
        <v>0.59</v>
      </c>
      <c r="AG1452" s="11">
        <v>0.38</v>
      </c>
      <c r="AH1452" s="11">
        <v>0.59</v>
      </c>
      <c r="AI1452" s="11">
        <v>0.78</v>
      </c>
      <c r="AJ1452" s="11">
        <v>0.64</v>
      </c>
      <c r="AK1452" s="11">
        <v>0.52</v>
      </c>
      <c r="AL1452" s="11">
        <v>0.39</v>
      </c>
      <c r="AM1452" s="11">
        <v>0.34</v>
      </c>
      <c r="AN1452" s="11">
        <v>0.5</v>
      </c>
      <c r="AO1452" s="11">
        <v>0.67</v>
      </c>
      <c r="AP1452" s="11">
        <v>0.47</v>
      </c>
      <c r="AQ1452" s="11">
        <v>0.69</v>
      </c>
      <c r="AR1452" s="11">
        <v>0.42</v>
      </c>
      <c r="AS1452" s="11">
        <v>0.56999999999999995</v>
      </c>
      <c r="AT1452" s="11">
        <v>0.56000000000000005</v>
      </c>
      <c r="AU1452" s="11">
        <v>0.55000000000000004</v>
      </c>
      <c r="AV1452" s="11">
        <v>0.63</v>
      </c>
      <c r="AW1452" s="11">
        <v>0.61</v>
      </c>
      <c r="AX1452" s="11">
        <v>0.54</v>
      </c>
      <c r="AY1452" s="11">
        <v>0.54</v>
      </c>
    </row>
    <row r="1453" spans="1:51">
      <c r="A1453" s="3"/>
      <c r="B1453" t="s">
        <v>372</v>
      </c>
      <c r="C1453" s="4">
        <v>1549</v>
      </c>
      <c r="D1453" s="4">
        <v>857</v>
      </c>
      <c r="E1453" s="4">
        <v>258</v>
      </c>
      <c r="F1453" s="4">
        <v>379</v>
      </c>
      <c r="G1453" s="4">
        <v>54</v>
      </c>
      <c r="H1453" s="4">
        <v>613</v>
      </c>
      <c r="I1453" s="4">
        <v>646</v>
      </c>
      <c r="J1453" s="4">
        <v>422</v>
      </c>
      <c r="K1453" s="4">
        <v>827</v>
      </c>
      <c r="L1453" s="4">
        <v>131</v>
      </c>
      <c r="M1453" s="4">
        <v>24</v>
      </c>
      <c r="N1453" s="4">
        <v>46</v>
      </c>
      <c r="O1453" s="4">
        <v>316</v>
      </c>
      <c r="P1453" s="4">
        <v>943</v>
      </c>
      <c r="Q1453" s="4">
        <v>443</v>
      </c>
      <c r="R1453" s="4">
        <v>876</v>
      </c>
      <c r="S1453" s="4">
        <v>618</v>
      </c>
      <c r="T1453" s="4">
        <v>617</v>
      </c>
      <c r="U1453" s="4">
        <v>409</v>
      </c>
      <c r="V1453" s="4">
        <v>277</v>
      </c>
      <c r="W1453" s="4">
        <v>534</v>
      </c>
      <c r="X1453" s="4">
        <v>325</v>
      </c>
      <c r="Y1453" s="4">
        <v>353</v>
      </c>
      <c r="Z1453" s="4">
        <v>298</v>
      </c>
      <c r="AA1453" s="4">
        <v>210</v>
      </c>
      <c r="AB1453" s="4">
        <v>291</v>
      </c>
      <c r="AC1453" s="4">
        <v>1153</v>
      </c>
      <c r="AD1453" s="4">
        <v>73</v>
      </c>
      <c r="AE1453" s="4">
        <v>140</v>
      </c>
      <c r="AF1453" s="4">
        <v>42</v>
      </c>
      <c r="AG1453" s="4">
        <v>723</v>
      </c>
      <c r="AH1453" s="4">
        <v>624</v>
      </c>
      <c r="AI1453" s="4">
        <v>172</v>
      </c>
      <c r="AJ1453" s="4">
        <v>415</v>
      </c>
      <c r="AK1453" s="4">
        <v>1091</v>
      </c>
      <c r="AL1453" s="4">
        <v>573</v>
      </c>
      <c r="AM1453" s="4">
        <v>142</v>
      </c>
      <c r="AN1453" s="4">
        <v>13</v>
      </c>
      <c r="AO1453" s="4">
        <v>684</v>
      </c>
      <c r="AP1453" s="4">
        <v>29</v>
      </c>
      <c r="AQ1453" s="4">
        <v>578</v>
      </c>
      <c r="AR1453" s="4">
        <v>863</v>
      </c>
      <c r="AS1453" s="4">
        <v>94</v>
      </c>
      <c r="AT1453" s="4">
        <v>1376</v>
      </c>
      <c r="AU1453" s="4">
        <v>496</v>
      </c>
      <c r="AV1453" s="4">
        <v>763</v>
      </c>
      <c r="AW1453" s="4">
        <v>637</v>
      </c>
      <c r="AX1453" s="4">
        <v>249</v>
      </c>
      <c r="AY1453" s="4">
        <v>414</v>
      </c>
    </row>
    <row r="1454" spans="1:51">
      <c r="A1454" s="3"/>
      <c r="C1454" s="11">
        <v>0.41</v>
      </c>
      <c r="D1454" s="11">
        <v>0.38</v>
      </c>
      <c r="E1454" s="11">
        <v>0.32</v>
      </c>
      <c r="F1454" s="11">
        <v>0.65</v>
      </c>
      <c r="G1454" s="11">
        <v>0.36</v>
      </c>
      <c r="H1454" s="11">
        <v>0.39</v>
      </c>
      <c r="I1454" s="11">
        <v>0.37</v>
      </c>
      <c r="J1454" s="11">
        <v>0.32</v>
      </c>
      <c r="K1454" s="11">
        <v>0.43</v>
      </c>
      <c r="L1454" s="11">
        <v>0.41</v>
      </c>
      <c r="M1454" s="11">
        <v>0.28000000000000003</v>
      </c>
      <c r="N1454" s="11">
        <v>0.26</v>
      </c>
      <c r="O1454" s="11">
        <v>0.41</v>
      </c>
      <c r="P1454" s="11">
        <v>0.37</v>
      </c>
      <c r="Q1454" s="11">
        <v>0.37</v>
      </c>
      <c r="R1454" s="11">
        <v>0.39</v>
      </c>
      <c r="S1454" s="11">
        <v>0.38</v>
      </c>
      <c r="T1454" s="11">
        <v>0.38</v>
      </c>
      <c r="U1454" s="11">
        <v>0.59</v>
      </c>
      <c r="V1454" s="11">
        <v>0.57999999999999996</v>
      </c>
      <c r="W1454" s="11">
        <v>0.45</v>
      </c>
      <c r="X1454" s="11">
        <v>0.23</v>
      </c>
      <c r="Y1454" s="11">
        <v>0.42</v>
      </c>
      <c r="Z1454" s="11">
        <v>0.42</v>
      </c>
      <c r="AA1454" s="11">
        <v>0.51</v>
      </c>
      <c r="AB1454" s="11">
        <v>0.36</v>
      </c>
      <c r="AC1454" s="11">
        <v>0.42</v>
      </c>
      <c r="AD1454" s="11">
        <v>0.39</v>
      </c>
      <c r="AE1454" s="11">
        <v>0.38</v>
      </c>
      <c r="AF1454" s="11">
        <v>0.38</v>
      </c>
      <c r="AG1454" s="11">
        <v>0.57999999999999996</v>
      </c>
      <c r="AH1454" s="11">
        <v>0.39</v>
      </c>
      <c r="AI1454" s="11">
        <v>0.21</v>
      </c>
      <c r="AJ1454" s="11">
        <v>0.33</v>
      </c>
      <c r="AK1454" s="11">
        <v>0.46</v>
      </c>
      <c r="AL1454" s="11">
        <v>0.56999999999999995</v>
      </c>
      <c r="AM1454" s="11">
        <v>0.6</v>
      </c>
      <c r="AN1454" s="11">
        <v>0.5</v>
      </c>
      <c r="AO1454" s="11">
        <v>0.31</v>
      </c>
      <c r="AP1454" s="11">
        <v>0.52</v>
      </c>
      <c r="AQ1454" s="11">
        <v>0.3</v>
      </c>
      <c r="AR1454" s="11">
        <v>0.55000000000000004</v>
      </c>
      <c r="AS1454" s="11">
        <v>0.41</v>
      </c>
      <c r="AT1454" s="11">
        <v>0.41</v>
      </c>
      <c r="AU1454" s="11">
        <v>0.43</v>
      </c>
      <c r="AV1454" s="11">
        <v>0.35</v>
      </c>
      <c r="AW1454" s="11">
        <v>0.37</v>
      </c>
      <c r="AX1454" s="11">
        <v>0.44</v>
      </c>
      <c r="AY1454" s="11">
        <v>0.44</v>
      </c>
    </row>
    <row r="1455" spans="1:51">
      <c r="A1455" s="3"/>
    </row>
    <row r="1456" spans="1:51">
      <c r="A1456" s="3"/>
    </row>
    <row r="1457" spans="1:51">
      <c r="A1457" s="2" t="s">
        <v>373</v>
      </c>
    </row>
    <row r="1458" spans="1:51">
      <c r="A1458" s="3"/>
    </row>
    <row r="1459" spans="1:51" s="10" customFormat="1" ht="29.25" customHeight="1">
      <c r="A1459" s="9"/>
      <c r="C1459" s="7" t="s">
        <v>39</v>
      </c>
      <c r="D1459" s="14" t="s">
        <v>15</v>
      </c>
      <c r="E1459" s="15"/>
      <c r="F1459" s="15"/>
      <c r="G1459" s="15"/>
      <c r="H1459" s="14" t="s">
        <v>16</v>
      </c>
      <c r="I1459" s="15"/>
      <c r="J1459" s="14" t="s">
        <v>17</v>
      </c>
      <c r="K1459" s="15"/>
      <c r="L1459" s="15"/>
      <c r="M1459" s="15"/>
      <c r="N1459" s="15"/>
      <c r="O1459" s="14" t="s">
        <v>40</v>
      </c>
      <c r="P1459" s="15"/>
      <c r="Q1459" s="14" t="s">
        <v>19</v>
      </c>
      <c r="R1459" s="15"/>
      <c r="S1459" s="14" t="s">
        <v>41</v>
      </c>
      <c r="T1459" s="15"/>
      <c r="U1459" s="14" t="s">
        <v>42</v>
      </c>
      <c r="V1459" s="15"/>
      <c r="W1459" s="15"/>
      <c r="X1459" s="15"/>
      <c r="Y1459" s="14" t="s">
        <v>22</v>
      </c>
      <c r="Z1459" s="15"/>
      <c r="AA1459" s="15"/>
      <c r="AB1459" s="15"/>
      <c r="AC1459" s="15"/>
      <c r="AD1459" s="15"/>
      <c r="AE1459" s="15"/>
      <c r="AF1459" s="15"/>
      <c r="AG1459" s="14" t="s">
        <v>23</v>
      </c>
      <c r="AH1459" s="15"/>
      <c r="AI1459" s="15"/>
      <c r="AJ1459" s="14" t="s">
        <v>24</v>
      </c>
      <c r="AK1459" s="15"/>
      <c r="AL1459" s="14" t="s">
        <v>25</v>
      </c>
      <c r="AM1459" s="15"/>
      <c r="AN1459" s="15"/>
      <c r="AO1459" s="15"/>
      <c r="AP1459" s="15"/>
      <c r="AQ1459" s="15"/>
      <c r="AR1459" s="15"/>
      <c r="AS1459" s="14" t="s">
        <v>26</v>
      </c>
      <c r="AT1459" s="15"/>
      <c r="AU1459" s="14" t="s">
        <v>43</v>
      </c>
      <c r="AV1459" s="15"/>
      <c r="AW1459" s="14" t="s">
        <v>44</v>
      </c>
      <c r="AX1459" s="15"/>
      <c r="AY1459" s="15"/>
    </row>
    <row r="1460" spans="1:51" s="7" customFormat="1" ht="32.25" customHeight="1">
      <c r="A1460" s="6"/>
      <c r="D1460" s="8" t="s">
        <v>45</v>
      </c>
      <c r="E1460" s="8" t="s">
        <v>46</v>
      </c>
      <c r="F1460" s="8" t="s">
        <v>47</v>
      </c>
      <c r="G1460" s="8" t="s">
        <v>48</v>
      </c>
      <c r="H1460" s="8" t="s">
        <v>49</v>
      </c>
      <c r="I1460" s="8" t="s">
        <v>50</v>
      </c>
      <c r="J1460" s="8" t="s">
        <v>51</v>
      </c>
      <c r="K1460" s="8" t="s">
        <v>52</v>
      </c>
      <c r="L1460" s="8" t="s">
        <v>53</v>
      </c>
      <c r="M1460" s="8" t="s">
        <v>54</v>
      </c>
      <c r="N1460" s="8" t="s">
        <v>55</v>
      </c>
      <c r="O1460" s="8" t="s">
        <v>56</v>
      </c>
      <c r="P1460" s="8" t="s">
        <v>57</v>
      </c>
      <c r="Q1460" s="8" t="s">
        <v>56</v>
      </c>
      <c r="R1460" s="8" t="s">
        <v>57</v>
      </c>
      <c r="S1460" s="8" t="s">
        <v>56</v>
      </c>
      <c r="T1460" s="8" t="s">
        <v>57</v>
      </c>
      <c r="U1460" s="8" t="s">
        <v>58</v>
      </c>
      <c r="V1460" s="8" t="s">
        <v>59</v>
      </c>
      <c r="W1460" s="8" t="s">
        <v>60</v>
      </c>
      <c r="X1460" s="8" t="s">
        <v>61</v>
      </c>
      <c r="Y1460" s="8" t="s">
        <v>62</v>
      </c>
      <c r="Z1460" s="8" t="s">
        <v>63</v>
      </c>
      <c r="AA1460" s="8" t="s">
        <v>64</v>
      </c>
      <c r="AB1460" s="8" t="s">
        <v>65</v>
      </c>
      <c r="AC1460" s="8" t="s">
        <v>66</v>
      </c>
      <c r="AD1460" s="8" t="s">
        <v>67</v>
      </c>
      <c r="AE1460" s="8" t="s">
        <v>68</v>
      </c>
      <c r="AF1460" s="8" t="s">
        <v>69</v>
      </c>
      <c r="AG1460" s="8" t="s">
        <v>70</v>
      </c>
      <c r="AH1460" s="8" t="s">
        <v>71</v>
      </c>
      <c r="AI1460" s="8" t="s">
        <v>72</v>
      </c>
      <c r="AJ1460" s="8" t="s">
        <v>73</v>
      </c>
      <c r="AK1460" s="8" t="s">
        <v>74</v>
      </c>
      <c r="AL1460" s="8" t="s">
        <v>75</v>
      </c>
      <c r="AM1460" s="8" t="s">
        <v>76</v>
      </c>
      <c r="AN1460" s="8" t="s">
        <v>77</v>
      </c>
      <c r="AO1460" s="8" t="s">
        <v>78</v>
      </c>
      <c r="AP1460" s="8" t="s">
        <v>79</v>
      </c>
      <c r="AQ1460" s="8" t="s">
        <v>80</v>
      </c>
      <c r="AR1460" s="8" t="s">
        <v>81</v>
      </c>
      <c r="AS1460" s="8" t="s">
        <v>82</v>
      </c>
      <c r="AT1460" s="8" t="s">
        <v>57</v>
      </c>
      <c r="AU1460" s="8" t="s">
        <v>56</v>
      </c>
      <c r="AV1460" s="8" t="s">
        <v>57</v>
      </c>
      <c r="AW1460" s="8" t="s">
        <v>83</v>
      </c>
      <c r="AX1460" s="8" t="s">
        <v>84</v>
      </c>
      <c r="AY1460" s="8" t="s">
        <v>85</v>
      </c>
    </row>
    <row r="1461" spans="1:51">
      <c r="A1461" s="3" t="s">
        <v>86</v>
      </c>
      <c r="C1461" s="4">
        <v>3063</v>
      </c>
      <c r="D1461" s="4">
        <v>2254</v>
      </c>
      <c r="E1461" s="4">
        <v>808</v>
      </c>
      <c r="F1461" s="4" t="s">
        <v>14</v>
      </c>
      <c r="G1461" s="4" t="s">
        <v>14</v>
      </c>
      <c r="H1461" s="4">
        <v>1322</v>
      </c>
      <c r="I1461" s="4">
        <v>1656</v>
      </c>
      <c r="J1461" s="4">
        <v>1247</v>
      </c>
      <c r="K1461" s="4">
        <v>1665</v>
      </c>
      <c r="L1461" s="4">
        <v>317</v>
      </c>
      <c r="M1461" s="4">
        <v>83</v>
      </c>
      <c r="N1461" s="4">
        <v>174</v>
      </c>
      <c r="O1461" s="4">
        <v>773</v>
      </c>
      <c r="P1461" s="4">
        <v>2205</v>
      </c>
      <c r="Q1461" s="4">
        <v>1196</v>
      </c>
      <c r="R1461" s="4">
        <v>1852</v>
      </c>
      <c r="S1461" s="4">
        <v>1514</v>
      </c>
      <c r="T1461" s="4">
        <v>1438</v>
      </c>
      <c r="U1461" s="4">
        <v>198</v>
      </c>
      <c r="V1461" s="4">
        <v>259</v>
      </c>
      <c r="W1461" s="4">
        <v>1163</v>
      </c>
      <c r="X1461" s="4">
        <v>1439</v>
      </c>
      <c r="Y1461" s="4">
        <v>658</v>
      </c>
      <c r="Z1461" s="4">
        <v>573</v>
      </c>
      <c r="AA1461" s="4">
        <v>308</v>
      </c>
      <c r="AB1461" s="4">
        <v>710</v>
      </c>
      <c r="AC1461" s="4">
        <v>2249</v>
      </c>
      <c r="AD1461" s="4">
        <v>160</v>
      </c>
      <c r="AE1461" s="4">
        <v>305</v>
      </c>
      <c r="AF1461" s="4">
        <v>91</v>
      </c>
      <c r="AG1461" s="4">
        <v>662</v>
      </c>
      <c r="AH1461" s="4">
        <v>1469</v>
      </c>
      <c r="AI1461" s="4">
        <v>812</v>
      </c>
      <c r="AJ1461" s="4">
        <v>1006</v>
      </c>
      <c r="AK1461" s="4">
        <v>1908</v>
      </c>
      <c r="AL1461" s="4">
        <v>711</v>
      </c>
      <c r="AM1461" s="4">
        <v>95</v>
      </c>
      <c r="AN1461" s="4">
        <v>21</v>
      </c>
      <c r="AO1461" s="4">
        <v>1939</v>
      </c>
      <c r="AP1461" s="4">
        <v>27</v>
      </c>
      <c r="AQ1461" s="4">
        <v>1724</v>
      </c>
      <c r="AR1461" s="4">
        <v>1068</v>
      </c>
      <c r="AS1461" s="4">
        <v>167</v>
      </c>
      <c r="AT1461" s="4">
        <v>2699</v>
      </c>
      <c r="AU1461" s="4">
        <v>1078</v>
      </c>
      <c r="AV1461" s="4">
        <v>1900</v>
      </c>
      <c r="AW1461" s="4">
        <v>1450</v>
      </c>
      <c r="AX1461" s="4">
        <v>443</v>
      </c>
      <c r="AY1461" s="4">
        <v>750</v>
      </c>
    </row>
    <row r="1462" spans="1:51">
      <c r="A1462" s="3"/>
    </row>
    <row r="1463" spans="1:51">
      <c r="A1463" s="3" t="s">
        <v>374</v>
      </c>
      <c r="B1463" t="s">
        <v>375</v>
      </c>
      <c r="C1463" s="4">
        <v>652</v>
      </c>
      <c r="D1463" s="4">
        <v>479</v>
      </c>
      <c r="E1463" s="4">
        <v>173</v>
      </c>
      <c r="F1463" s="4" t="s">
        <v>14</v>
      </c>
      <c r="G1463" s="4" t="s">
        <v>14</v>
      </c>
      <c r="H1463" s="4">
        <v>306</v>
      </c>
      <c r="I1463" s="4">
        <v>332</v>
      </c>
      <c r="J1463" s="4">
        <v>257</v>
      </c>
      <c r="K1463" s="4">
        <v>348</v>
      </c>
      <c r="L1463" s="4">
        <v>68</v>
      </c>
      <c r="M1463" s="4">
        <v>16</v>
      </c>
      <c r="N1463" s="4">
        <v>48</v>
      </c>
      <c r="O1463" s="4">
        <v>171</v>
      </c>
      <c r="P1463" s="4">
        <v>467</v>
      </c>
      <c r="Q1463" s="4">
        <v>268</v>
      </c>
      <c r="R1463" s="4">
        <v>382</v>
      </c>
      <c r="S1463" s="4">
        <v>313</v>
      </c>
      <c r="T1463" s="4">
        <v>319</v>
      </c>
      <c r="U1463" s="4">
        <v>46</v>
      </c>
      <c r="V1463" s="4">
        <v>60</v>
      </c>
      <c r="W1463" s="4">
        <v>210</v>
      </c>
      <c r="X1463" s="4">
        <v>336</v>
      </c>
      <c r="Y1463" s="4">
        <v>140</v>
      </c>
      <c r="Z1463" s="4">
        <v>127</v>
      </c>
      <c r="AA1463" s="4">
        <v>53</v>
      </c>
      <c r="AB1463" s="4">
        <v>160</v>
      </c>
      <c r="AC1463" s="4">
        <v>480</v>
      </c>
      <c r="AD1463" s="4">
        <v>30</v>
      </c>
      <c r="AE1463" s="4">
        <v>59</v>
      </c>
      <c r="AF1463" s="4">
        <v>15</v>
      </c>
      <c r="AG1463" s="4">
        <v>134</v>
      </c>
      <c r="AH1463" s="4">
        <v>296</v>
      </c>
      <c r="AI1463" s="4">
        <v>198</v>
      </c>
      <c r="AJ1463" s="4">
        <v>258</v>
      </c>
      <c r="AK1463" s="4">
        <v>369</v>
      </c>
      <c r="AL1463" s="4">
        <v>131</v>
      </c>
      <c r="AM1463" s="4">
        <v>24</v>
      </c>
      <c r="AN1463" s="4">
        <v>4</v>
      </c>
      <c r="AO1463" s="4">
        <v>435</v>
      </c>
      <c r="AP1463" s="4">
        <v>7</v>
      </c>
      <c r="AQ1463" s="4">
        <v>392</v>
      </c>
      <c r="AR1463" s="4">
        <v>209</v>
      </c>
      <c r="AS1463" s="4">
        <v>34</v>
      </c>
      <c r="AT1463" s="4">
        <v>584</v>
      </c>
      <c r="AU1463" s="4">
        <v>181</v>
      </c>
      <c r="AV1463" s="4">
        <v>457</v>
      </c>
      <c r="AW1463" s="4">
        <v>297</v>
      </c>
      <c r="AX1463" s="4">
        <v>106</v>
      </c>
      <c r="AY1463" s="4">
        <v>156</v>
      </c>
    </row>
    <row r="1464" spans="1:51">
      <c r="A1464" s="3"/>
      <c r="C1464" s="11">
        <v>0.21</v>
      </c>
      <c r="D1464" s="11">
        <v>0.21</v>
      </c>
      <c r="E1464" s="11">
        <v>0.21</v>
      </c>
      <c r="F1464" s="4" t="s">
        <v>14</v>
      </c>
      <c r="G1464" s="4" t="s">
        <v>14</v>
      </c>
      <c r="H1464" s="11">
        <v>0.23</v>
      </c>
      <c r="I1464" s="11">
        <v>0.2</v>
      </c>
      <c r="J1464" s="11">
        <v>0.21</v>
      </c>
      <c r="K1464" s="11">
        <v>0.21</v>
      </c>
      <c r="L1464" s="11">
        <v>0.21</v>
      </c>
      <c r="M1464" s="11">
        <v>0.19</v>
      </c>
      <c r="N1464" s="11">
        <v>0.28000000000000003</v>
      </c>
      <c r="O1464" s="11">
        <v>0.22</v>
      </c>
      <c r="P1464" s="11">
        <v>0.21</v>
      </c>
      <c r="Q1464" s="11">
        <v>0.22</v>
      </c>
      <c r="R1464" s="11">
        <v>0.21</v>
      </c>
      <c r="S1464" s="11">
        <v>0.21</v>
      </c>
      <c r="T1464" s="11">
        <v>0.22</v>
      </c>
      <c r="U1464" s="11">
        <v>0.23</v>
      </c>
      <c r="V1464" s="11">
        <v>0.23</v>
      </c>
      <c r="W1464" s="11">
        <v>0.18</v>
      </c>
      <c r="X1464" s="11">
        <v>0.23</v>
      </c>
      <c r="Y1464" s="11">
        <v>0.21</v>
      </c>
      <c r="Z1464" s="11">
        <v>0.22</v>
      </c>
      <c r="AA1464" s="11">
        <v>0.17</v>
      </c>
      <c r="AB1464" s="11">
        <v>0.23</v>
      </c>
      <c r="AC1464" s="11">
        <v>0.21</v>
      </c>
      <c r="AD1464" s="11">
        <v>0.19</v>
      </c>
      <c r="AE1464" s="11">
        <v>0.19</v>
      </c>
      <c r="AF1464" s="11">
        <v>0.17</v>
      </c>
      <c r="AG1464" s="11">
        <v>0.2</v>
      </c>
      <c r="AH1464" s="11">
        <v>0.2</v>
      </c>
      <c r="AI1464" s="11">
        <v>0.24</v>
      </c>
      <c r="AJ1464" s="11">
        <v>0.26</v>
      </c>
      <c r="AK1464" s="11">
        <v>0.19</v>
      </c>
      <c r="AL1464" s="11">
        <v>0.18</v>
      </c>
      <c r="AM1464" s="11">
        <v>0.25</v>
      </c>
      <c r="AN1464" s="11">
        <v>0.18</v>
      </c>
      <c r="AO1464" s="11">
        <v>0.22</v>
      </c>
      <c r="AP1464" s="11">
        <v>0.27</v>
      </c>
      <c r="AQ1464" s="11">
        <v>0.23</v>
      </c>
      <c r="AR1464" s="11">
        <v>0.2</v>
      </c>
      <c r="AS1464" s="11">
        <v>0.21</v>
      </c>
      <c r="AT1464" s="11">
        <v>0.22</v>
      </c>
      <c r="AU1464" s="11">
        <v>0.17</v>
      </c>
      <c r="AV1464" s="11">
        <v>0.24</v>
      </c>
      <c r="AW1464" s="11">
        <v>0.2</v>
      </c>
      <c r="AX1464" s="11">
        <v>0.24</v>
      </c>
      <c r="AY1464" s="11">
        <v>0.21</v>
      </c>
    </row>
    <row r="1465" spans="1:51">
      <c r="A1465" s="3"/>
      <c r="B1465" t="s">
        <v>376</v>
      </c>
      <c r="C1465" s="4">
        <v>1458</v>
      </c>
      <c r="D1465" s="4">
        <v>1075</v>
      </c>
      <c r="E1465" s="4">
        <v>383</v>
      </c>
      <c r="F1465" s="4" t="s">
        <v>14</v>
      </c>
      <c r="G1465" s="4" t="s">
        <v>14</v>
      </c>
      <c r="H1465" s="4">
        <v>635</v>
      </c>
      <c r="I1465" s="4">
        <v>787</v>
      </c>
      <c r="J1465" s="4">
        <v>614</v>
      </c>
      <c r="K1465" s="4">
        <v>778</v>
      </c>
      <c r="L1465" s="4">
        <v>159</v>
      </c>
      <c r="M1465" s="4">
        <v>43</v>
      </c>
      <c r="N1465" s="4">
        <v>87</v>
      </c>
      <c r="O1465" s="4">
        <v>368</v>
      </c>
      <c r="P1465" s="4">
        <v>1054</v>
      </c>
      <c r="Q1465" s="4">
        <v>590</v>
      </c>
      <c r="R1465" s="4">
        <v>861</v>
      </c>
      <c r="S1465" s="4">
        <v>748</v>
      </c>
      <c r="T1465" s="4">
        <v>664</v>
      </c>
      <c r="U1465" s="4">
        <v>93</v>
      </c>
      <c r="V1465" s="4">
        <v>133</v>
      </c>
      <c r="W1465" s="4">
        <v>569</v>
      </c>
      <c r="X1465" s="4">
        <v>660</v>
      </c>
      <c r="Y1465" s="4">
        <v>328</v>
      </c>
      <c r="Z1465" s="4">
        <v>266</v>
      </c>
      <c r="AA1465" s="4">
        <v>161</v>
      </c>
      <c r="AB1465" s="4">
        <v>333</v>
      </c>
      <c r="AC1465" s="4">
        <v>1087</v>
      </c>
      <c r="AD1465" s="4">
        <v>75</v>
      </c>
      <c r="AE1465" s="4">
        <v>151</v>
      </c>
      <c r="AF1465" s="4">
        <v>41</v>
      </c>
      <c r="AG1465" s="4">
        <v>345</v>
      </c>
      <c r="AH1465" s="4">
        <v>691</v>
      </c>
      <c r="AI1465" s="4">
        <v>369</v>
      </c>
      <c r="AJ1465" s="4">
        <v>461</v>
      </c>
      <c r="AK1465" s="4">
        <v>932</v>
      </c>
      <c r="AL1465" s="4">
        <v>338</v>
      </c>
      <c r="AM1465" s="4">
        <v>50</v>
      </c>
      <c r="AN1465" s="4">
        <v>10</v>
      </c>
      <c r="AO1465" s="4">
        <v>933</v>
      </c>
      <c r="AP1465" s="4">
        <v>11</v>
      </c>
      <c r="AQ1465" s="4">
        <v>826</v>
      </c>
      <c r="AR1465" s="4">
        <v>518</v>
      </c>
      <c r="AS1465" s="4">
        <v>75</v>
      </c>
      <c r="AT1465" s="4">
        <v>1300</v>
      </c>
      <c r="AU1465" s="4">
        <v>506</v>
      </c>
      <c r="AV1465" s="4">
        <v>915</v>
      </c>
      <c r="AW1465" s="4">
        <v>734</v>
      </c>
      <c r="AX1465" s="4">
        <v>209</v>
      </c>
      <c r="AY1465" s="4">
        <v>337</v>
      </c>
    </row>
    <row r="1466" spans="1:51">
      <c r="A1466" s="3"/>
      <c r="C1466" s="11">
        <v>0.48</v>
      </c>
      <c r="D1466" s="11">
        <v>0.48</v>
      </c>
      <c r="E1466" s="11">
        <v>0.47</v>
      </c>
      <c r="F1466" s="4" t="s">
        <v>14</v>
      </c>
      <c r="G1466" s="4" t="s">
        <v>14</v>
      </c>
      <c r="H1466" s="11">
        <v>0.48</v>
      </c>
      <c r="I1466" s="11">
        <v>0.48</v>
      </c>
      <c r="J1466" s="11">
        <v>0.49</v>
      </c>
      <c r="K1466" s="11">
        <v>0.47</v>
      </c>
      <c r="L1466" s="11">
        <v>0.5</v>
      </c>
      <c r="M1466" s="11">
        <v>0.51</v>
      </c>
      <c r="N1466" s="11">
        <v>0.5</v>
      </c>
      <c r="O1466" s="11">
        <v>0.48</v>
      </c>
      <c r="P1466" s="11">
        <v>0.48</v>
      </c>
      <c r="Q1466" s="11">
        <v>0.49</v>
      </c>
      <c r="R1466" s="11">
        <v>0.46</v>
      </c>
      <c r="S1466" s="11">
        <v>0.49</v>
      </c>
      <c r="T1466" s="11">
        <v>0.46</v>
      </c>
      <c r="U1466" s="11">
        <v>0.47</v>
      </c>
      <c r="V1466" s="11">
        <v>0.51</v>
      </c>
      <c r="W1466" s="11">
        <v>0.49</v>
      </c>
      <c r="X1466" s="11">
        <v>0.46</v>
      </c>
      <c r="Y1466" s="11">
        <v>0.5</v>
      </c>
      <c r="Z1466" s="11">
        <v>0.46</v>
      </c>
      <c r="AA1466" s="11">
        <v>0.52</v>
      </c>
      <c r="AB1466" s="11">
        <v>0.47</v>
      </c>
      <c r="AC1466" s="11">
        <v>0.48</v>
      </c>
      <c r="AD1466" s="11">
        <v>0.47</v>
      </c>
      <c r="AE1466" s="11">
        <v>0.5</v>
      </c>
      <c r="AF1466" s="11">
        <v>0.45</v>
      </c>
      <c r="AG1466" s="11">
        <v>0.52</v>
      </c>
      <c r="AH1466" s="11">
        <v>0.47</v>
      </c>
      <c r="AI1466" s="11">
        <v>0.45</v>
      </c>
      <c r="AJ1466" s="11">
        <v>0.46</v>
      </c>
      <c r="AK1466" s="11">
        <v>0.49</v>
      </c>
      <c r="AL1466" s="11">
        <v>0.48</v>
      </c>
      <c r="AM1466" s="11">
        <v>0.53</v>
      </c>
      <c r="AN1466" s="11">
        <v>0.5</v>
      </c>
      <c r="AO1466" s="11">
        <v>0.48</v>
      </c>
      <c r="AP1466" s="11">
        <v>0.41</v>
      </c>
      <c r="AQ1466" s="11">
        <v>0.48</v>
      </c>
      <c r="AR1466" s="11">
        <v>0.48</v>
      </c>
      <c r="AS1466" s="11">
        <v>0.45</v>
      </c>
      <c r="AT1466" s="11">
        <v>0.48</v>
      </c>
      <c r="AU1466" s="11">
        <v>0.47</v>
      </c>
      <c r="AV1466" s="11">
        <v>0.48</v>
      </c>
      <c r="AW1466" s="11">
        <v>0.51</v>
      </c>
      <c r="AX1466" s="11">
        <v>0.47</v>
      </c>
      <c r="AY1466" s="11">
        <v>0.45</v>
      </c>
    </row>
    <row r="1467" spans="1:51">
      <c r="A1467" s="3"/>
      <c r="B1467" t="s">
        <v>377</v>
      </c>
      <c r="C1467" s="4">
        <v>676</v>
      </c>
      <c r="D1467" s="4">
        <v>504</v>
      </c>
      <c r="E1467" s="4">
        <v>172</v>
      </c>
      <c r="F1467" s="4" t="s">
        <v>14</v>
      </c>
      <c r="G1467" s="4" t="s">
        <v>14</v>
      </c>
      <c r="H1467" s="4">
        <v>276</v>
      </c>
      <c r="I1467" s="4">
        <v>387</v>
      </c>
      <c r="J1467" s="4">
        <v>265</v>
      </c>
      <c r="K1467" s="4">
        <v>392</v>
      </c>
      <c r="L1467" s="4">
        <v>64</v>
      </c>
      <c r="M1467" s="4">
        <v>19</v>
      </c>
      <c r="N1467" s="4">
        <v>29</v>
      </c>
      <c r="O1467" s="4">
        <v>168</v>
      </c>
      <c r="P1467" s="4">
        <v>495</v>
      </c>
      <c r="Q1467" s="4">
        <v>244</v>
      </c>
      <c r="R1467" s="4">
        <v>432</v>
      </c>
      <c r="S1467" s="4">
        <v>328</v>
      </c>
      <c r="T1467" s="4">
        <v>329</v>
      </c>
      <c r="U1467" s="4">
        <v>42</v>
      </c>
      <c r="V1467" s="4">
        <v>52</v>
      </c>
      <c r="W1467" s="4">
        <v>274</v>
      </c>
      <c r="X1467" s="4">
        <v>309</v>
      </c>
      <c r="Y1467" s="4">
        <v>120</v>
      </c>
      <c r="Z1467" s="4">
        <v>134</v>
      </c>
      <c r="AA1467" s="4">
        <v>71</v>
      </c>
      <c r="AB1467" s="4">
        <v>152</v>
      </c>
      <c r="AC1467" s="4">
        <v>477</v>
      </c>
      <c r="AD1467" s="4">
        <v>44</v>
      </c>
      <c r="AE1467" s="4">
        <v>74</v>
      </c>
      <c r="AF1467" s="4">
        <v>29</v>
      </c>
      <c r="AG1467" s="4">
        <v>121</v>
      </c>
      <c r="AH1467" s="4">
        <v>358</v>
      </c>
      <c r="AI1467" s="4">
        <v>175</v>
      </c>
      <c r="AJ1467" s="4">
        <v>207</v>
      </c>
      <c r="AK1467" s="4">
        <v>437</v>
      </c>
      <c r="AL1467" s="4">
        <v>165</v>
      </c>
      <c r="AM1467" s="4">
        <v>20</v>
      </c>
      <c r="AN1467" s="4">
        <v>3</v>
      </c>
      <c r="AO1467" s="4">
        <v>419</v>
      </c>
      <c r="AP1467" s="4">
        <v>5</v>
      </c>
      <c r="AQ1467" s="4">
        <v>368</v>
      </c>
      <c r="AR1467" s="4">
        <v>243</v>
      </c>
      <c r="AS1467" s="4">
        <v>41</v>
      </c>
      <c r="AT1467" s="4">
        <v>589</v>
      </c>
      <c r="AU1467" s="4">
        <v>274</v>
      </c>
      <c r="AV1467" s="4">
        <v>389</v>
      </c>
      <c r="AW1467" s="4">
        <v>309</v>
      </c>
      <c r="AX1467" s="4">
        <v>83</v>
      </c>
      <c r="AY1467" s="4">
        <v>192</v>
      </c>
    </row>
    <row r="1468" spans="1:51">
      <c r="A1468" s="3"/>
      <c r="C1468" s="11">
        <v>0.22</v>
      </c>
      <c r="D1468" s="11">
        <v>0.22</v>
      </c>
      <c r="E1468" s="11">
        <v>0.21</v>
      </c>
      <c r="F1468" s="4" t="s">
        <v>14</v>
      </c>
      <c r="G1468" s="4" t="s">
        <v>14</v>
      </c>
      <c r="H1468" s="11">
        <v>0.21</v>
      </c>
      <c r="I1468" s="11">
        <v>0.23</v>
      </c>
      <c r="J1468" s="11">
        <v>0.21</v>
      </c>
      <c r="K1468" s="11">
        <v>0.24</v>
      </c>
      <c r="L1468" s="11">
        <v>0.2</v>
      </c>
      <c r="M1468" s="11">
        <v>0.23</v>
      </c>
      <c r="N1468" s="11">
        <v>0.17</v>
      </c>
      <c r="O1468" s="11">
        <v>0.22</v>
      </c>
      <c r="P1468" s="11">
        <v>0.22</v>
      </c>
      <c r="Q1468" s="11">
        <v>0.2</v>
      </c>
      <c r="R1468" s="11">
        <v>0.23</v>
      </c>
      <c r="S1468" s="11">
        <v>0.22</v>
      </c>
      <c r="T1468" s="11">
        <v>0.23</v>
      </c>
      <c r="U1468" s="11">
        <v>0.21</v>
      </c>
      <c r="V1468" s="11">
        <v>0.2</v>
      </c>
      <c r="W1468" s="11">
        <v>0.24</v>
      </c>
      <c r="X1468" s="11">
        <v>0.21</v>
      </c>
      <c r="Y1468" s="11">
        <v>0.18</v>
      </c>
      <c r="Z1468" s="11">
        <v>0.23</v>
      </c>
      <c r="AA1468" s="11">
        <v>0.23</v>
      </c>
      <c r="AB1468" s="11">
        <v>0.21</v>
      </c>
      <c r="AC1468" s="11">
        <v>0.21</v>
      </c>
      <c r="AD1468" s="11">
        <v>0.27</v>
      </c>
      <c r="AE1468" s="11">
        <v>0.24</v>
      </c>
      <c r="AF1468" s="11">
        <v>0.32</v>
      </c>
      <c r="AG1468" s="11">
        <v>0.18</v>
      </c>
      <c r="AH1468" s="11">
        <v>0.24</v>
      </c>
      <c r="AI1468" s="11">
        <v>0.22</v>
      </c>
      <c r="AJ1468" s="11">
        <v>0.21</v>
      </c>
      <c r="AK1468" s="11">
        <v>0.23</v>
      </c>
      <c r="AL1468" s="11">
        <v>0.23</v>
      </c>
      <c r="AM1468" s="11">
        <v>0.21</v>
      </c>
      <c r="AN1468" s="11">
        <v>0.13</v>
      </c>
      <c r="AO1468" s="11">
        <v>0.22</v>
      </c>
      <c r="AP1468" s="11">
        <v>0.18</v>
      </c>
      <c r="AQ1468" s="11">
        <v>0.21</v>
      </c>
      <c r="AR1468" s="11">
        <v>0.23</v>
      </c>
      <c r="AS1468" s="11">
        <v>0.24</v>
      </c>
      <c r="AT1468" s="11">
        <v>0.22</v>
      </c>
      <c r="AU1468" s="11">
        <v>0.25</v>
      </c>
      <c r="AV1468" s="11">
        <v>0.2</v>
      </c>
      <c r="AW1468" s="11">
        <v>0.21</v>
      </c>
      <c r="AX1468" s="11">
        <v>0.19</v>
      </c>
      <c r="AY1468" s="11">
        <v>0.26</v>
      </c>
    </row>
    <row r="1469" spans="1:51">
      <c r="A1469" s="3"/>
      <c r="B1469" t="s">
        <v>378</v>
      </c>
      <c r="C1469" s="4">
        <v>227</v>
      </c>
      <c r="D1469" s="4">
        <v>158</v>
      </c>
      <c r="E1469" s="4">
        <v>68</v>
      </c>
      <c r="F1469" s="4" t="s">
        <v>14</v>
      </c>
      <c r="G1469" s="4" t="s">
        <v>14</v>
      </c>
      <c r="H1469" s="4">
        <v>89</v>
      </c>
      <c r="I1469" s="4">
        <v>124</v>
      </c>
      <c r="J1469" s="4">
        <v>92</v>
      </c>
      <c r="K1469" s="4">
        <v>123</v>
      </c>
      <c r="L1469" s="4">
        <v>22</v>
      </c>
      <c r="M1469" s="4">
        <v>6</v>
      </c>
      <c r="N1469" s="4">
        <v>10</v>
      </c>
      <c r="O1469" s="4">
        <v>53</v>
      </c>
      <c r="P1469" s="4">
        <v>160</v>
      </c>
      <c r="Q1469" s="4">
        <v>76</v>
      </c>
      <c r="R1469" s="4">
        <v>149</v>
      </c>
      <c r="S1469" s="4">
        <v>104</v>
      </c>
      <c r="T1469" s="4">
        <v>105</v>
      </c>
      <c r="U1469" s="4">
        <v>8</v>
      </c>
      <c r="V1469" s="4">
        <v>11</v>
      </c>
      <c r="W1469" s="4">
        <v>90</v>
      </c>
      <c r="X1469" s="4">
        <v>118</v>
      </c>
      <c r="Y1469" s="4">
        <v>54</v>
      </c>
      <c r="Z1469" s="4">
        <v>37</v>
      </c>
      <c r="AA1469" s="4">
        <v>20</v>
      </c>
      <c r="AB1469" s="4">
        <v>58</v>
      </c>
      <c r="AC1469" s="4">
        <v>170</v>
      </c>
      <c r="AD1469" s="4">
        <v>11</v>
      </c>
      <c r="AE1469" s="4">
        <v>15</v>
      </c>
      <c r="AF1469" s="4">
        <v>5</v>
      </c>
      <c r="AG1469" s="4">
        <v>40</v>
      </c>
      <c r="AH1469" s="4">
        <v>110</v>
      </c>
      <c r="AI1469" s="4">
        <v>59</v>
      </c>
      <c r="AJ1469" s="4">
        <v>63</v>
      </c>
      <c r="AK1469" s="4">
        <v>143</v>
      </c>
      <c r="AL1469" s="4">
        <v>59</v>
      </c>
      <c r="AM1469" s="4">
        <v>1</v>
      </c>
      <c r="AN1469" s="4">
        <v>1</v>
      </c>
      <c r="AO1469" s="4">
        <v>133</v>
      </c>
      <c r="AP1469" s="4">
        <v>3</v>
      </c>
      <c r="AQ1469" s="4">
        <v>120</v>
      </c>
      <c r="AR1469" s="4">
        <v>76</v>
      </c>
      <c r="AS1469" s="4">
        <v>14</v>
      </c>
      <c r="AT1469" s="4">
        <v>185</v>
      </c>
      <c r="AU1469" s="4">
        <v>98</v>
      </c>
      <c r="AV1469" s="4">
        <v>115</v>
      </c>
      <c r="AW1469" s="4">
        <v>94</v>
      </c>
      <c r="AX1469" s="4">
        <v>37</v>
      </c>
      <c r="AY1469" s="4">
        <v>57</v>
      </c>
    </row>
    <row r="1470" spans="1:51">
      <c r="A1470" s="3"/>
      <c r="C1470" s="11">
        <v>7.0000000000000007E-2</v>
      </c>
      <c r="D1470" s="11">
        <v>7.0000000000000007E-2</v>
      </c>
      <c r="E1470" s="11">
        <v>0.08</v>
      </c>
      <c r="F1470" s="4" t="s">
        <v>14</v>
      </c>
      <c r="G1470" s="4" t="s">
        <v>14</v>
      </c>
      <c r="H1470" s="11">
        <v>7.0000000000000007E-2</v>
      </c>
      <c r="I1470" s="11">
        <v>7.0000000000000007E-2</v>
      </c>
      <c r="J1470" s="11">
        <v>7.0000000000000007E-2</v>
      </c>
      <c r="K1470" s="11">
        <v>7.0000000000000007E-2</v>
      </c>
      <c r="L1470" s="11">
        <v>7.0000000000000007E-2</v>
      </c>
      <c r="M1470" s="11">
        <v>7.0000000000000007E-2</v>
      </c>
      <c r="N1470" s="11">
        <v>0.06</v>
      </c>
      <c r="O1470" s="11">
        <v>7.0000000000000007E-2</v>
      </c>
      <c r="P1470" s="11">
        <v>7.0000000000000007E-2</v>
      </c>
      <c r="Q1470" s="11">
        <v>0.06</v>
      </c>
      <c r="R1470" s="11">
        <v>0.08</v>
      </c>
      <c r="S1470" s="11">
        <v>7.0000000000000007E-2</v>
      </c>
      <c r="T1470" s="11">
        <v>7.0000000000000007E-2</v>
      </c>
      <c r="U1470" s="11">
        <v>0.04</v>
      </c>
      <c r="V1470" s="11">
        <v>0.04</v>
      </c>
      <c r="W1470" s="11">
        <v>0.08</v>
      </c>
      <c r="X1470" s="11">
        <v>0.08</v>
      </c>
      <c r="Y1470" s="11">
        <v>0.08</v>
      </c>
      <c r="Z1470" s="11">
        <v>7.0000000000000007E-2</v>
      </c>
      <c r="AA1470" s="11">
        <v>7.0000000000000007E-2</v>
      </c>
      <c r="AB1470" s="11">
        <v>0.08</v>
      </c>
      <c r="AC1470" s="11">
        <v>0.08</v>
      </c>
      <c r="AD1470" s="11">
        <v>7.0000000000000007E-2</v>
      </c>
      <c r="AE1470" s="11">
        <v>0.05</v>
      </c>
      <c r="AF1470" s="11">
        <v>0.05</v>
      </c>
      <c r="AG1470" s="11">
        <v>0.06</v>
      </c>
      <c r="AH1470" s="11">
        <v>7.0000000000000007E-2</v>
      </c>
      <c r="AI1470" s="11">
        <v>7.0000000000000007E-2</v>
      </c>
      <c r="AJ1470" s="11">
        <v>0.06</v>
      </c>
      <c r="AK1470" s="11">
        <v>7.0000000000000007E-2</v>
      </c>
      <c r="AL1470" s="11">
        <v>0.08</v>
      </c>
      <c r="AM1470" s="11">
        <v>0.01</v>
      </c>
      <c r="AN1470" s="11">
        <v>0.05</v>
      </c>
      <c r="AO1470" s="11">
        <v>7.0000000000000007E-2</v>
      </c>
      <c r="AP1470" s="11">
        <v>0.1</v>
      </c>
      <c r="AQ1470" s="11">
        <v>7.0000000000000007E-2</v>
      </c>
      <c r="AR1470" s="11">
        <v>7.0000000000000007E-2</v>
      </c>
      <c r="AS1470" s="11">
        <v>0.08</v>
      </c>
      <c r="AT1470" s="11">
        <v>7.0000000000000007E-2</v>
      </c>
      <c r="AU1470" s="11">
        <v>0.09</v>
      </c>
      <c r="AV1470" s="11">
        <v>0.06</v>
      </c>
      <c r="AW1470" s="11">
        <v>0.06</v>
      </c>
      <c r="AX1470" s="11">
        <v>0.08</v>
      </c>
      <c r="AY1470" s="11">
        <v>0.08</v>
      </c>
    </row>
    <row r="1471" spans="1:51">
      <c r="A1471" s="3"/>
      <c r="B1471" t="s">
        <v>131</v>
      </c>
      <c r="C1471" s="4">
        <v>49</v>
      </c>
      <c r="D1471" s="4">
        <v>37</v>
      </c>
      <c r="E1471" s="4">
        <v>12</v>
      </c>
      <c r="F1471" s="4" t="s">
        <v>14</v>
      </c>
      <c r="G1471" s="4" t="s">
        <v>14</v>
      </c>
      <c r="H1471" s="4">
        <v>17</v>
      </c>
      <c r="I1471" s="4">
        <v>26</v>
      </c>
      <c r="J1471" s="4">
        <v>18</v>
      </c>
      <c r="K1471" s="4">
        <v>25</v>
      </c>
      <c r="L1471" s="4">
        <v>3</v>
      </c>
      <c r="M1471" s="4" t="s">
        <v>14</v>
      </c>
      <c r="N1471" s="4">
        <v>1</v>
      </c>
      <c r="O1471" s="4">
        <v>14</v>
      </c>
      <c r="P1471" s="4">
        <v>29</v>
      </c>
      <c r="Q1471" s="4">
        <v>18</v>
      </c>
      <c r="R1471" s="4">
        <v>27</v>
      </c>
      <c r="S1471" s="4">
        <v>21</v>
      </c>
      <c r="T1471" s="4">
        <v>21</v>
      </c>
      <c r="U1471" s="4">
        <v>9</v>
      </c>
      <c r="V1471" s="4">
        <v>4</v>
      </c>
      <c r="W1471" s="4">
        <v>20</v>
      </c>
      <c r="X1471" s="4">
        <v>17</v>
      </c>
      <c r="Y1471" s="4">
        <v>16</v>
      </c>
      <c r="Z1471" s="4">
        <v>9</v>
      </c>
      <c r="AA1471" s="4">
        <v>4</v>
      </c>
      <c r="AB1471" s="4">
        <v>7</v>
      </c>
      <c r="AC1471" s="4">
        <v>35</v>
      </c>
      <c r="AD1471" s="4">
        <v>1</v>
      </c>
      <c r="AE1471" s="4">
        <v>4</v>
      </c>
      <c r="AF1471" s="4">
        <v>1</v>
      </c>
      <c r="AG1471" s="4">
        <v>22</v>
      </c>
      <c r="AH1471" s="4">
        <v>14</v>
      </c>
      <c r="AI1471" s="4">
        <v>11</v>
      </c>
      <c r="AJ1471" s="4">
        <v>17</v>
      </c>
      <c r="AK1471" s="4">
        <v>26</v>
      </c>
      <c r="AL1471" s="4">
        <v>18</v>
      </c>
      <c r="AM1471" s="4" t="s">
        <v>14</v>
      </c>
      <c r="AN1471" s="4">
        <v>3</v>
      </c>
      <c r="AO1471" s="4">
        <v>19</v>
      </c>
      <c r="AP1471" s="4">
        <v>1</v>
      </c>
      <c r="AQ1471" s="4">
        <v>19</v>
      </c>
      <c r="AR1471" s="4">
        <v>22</v>
      </c>
      <c r="AS1471" s="4">
        <v>3</v>
      </c>
      <c r="AT1471" s="4">
        <v>41</v>
      </c>
      <c r="AU1471" s="4">
        <v>19</v>
      </c>
      <c r="AV1471" s="4">
        <v>24</v>
      </c>
      <c r="AW1471" s="4">
        <v>17</v>
      </c>
      <c r="AX1471" s="4">
        <v>7</v>
      </c>
      <c r="AY1471" s="4">
        <v>8</v>
      </c>
    </row>
    <row r="1472" spans="1:51">
      <c r="A1472" s="3"/>
      <c r="C1472" s="11">
        <v>0.02</v>
      </c>
      <c r="D1472" s="11">
        <v>0.02</v>
      </c>
      <c r="E1472" s="11">
        <v>0.02</v>
      </c>
      <c r="F1472" s="4" t="s">
        <v>14</v>
      </c>
      <c r="G1472" s="4" t="s">
        <v>14</v>
      </c>
      <c r="H1472" s="11">
        <v>0.01</v>
      </c>
      <c r="I1472" s="11">
        <v>0.02</v>
      </c>
      <c r="J1472" s="11">
        <v>0.01</v>
      </c>
      <c r="K1472" s="11">
        <v>0.02</v>
      </c>
      <c r="L1472" s="11">
        <v>0.01</v>
      </c>
      <c r="M1472" s="4" t="s">
        <v>14</v>
      </c>
      <c r="N1472" s="11">
        <v>0</v>
      </c>
      <c r="O1472" s="11">
        <v>0.02</v>
      </c>
      <c r="P1472" s="11">
        <v>0.01</v>
      </c>
      <c r="Q1472" s="11">
        <v>0.02</v>
      </c>
      <c r="R1472" s="11">
        <v>0.01</v>
      </c>
      <c r="S1472" s="11">
        <v>0.01</v>
      </c>
      <c r="T1472" s="11">
        <v>0.01</v>
      </c>
      <c r="U1472" s="11">
        <v>0.05</v>
      </c>
      <c r="V1472" s="11">
        <v>0.01</v>
      </c>
      <c r="W1472" s="11">
        <v>0.02</v>
      </c>
      <c r="X1472" s="11">
        <v>0.01</v>
      </c>
      <c r="Y1472" s="11">
        <v>0.02</v>
      </c>
      <c r="Z1472" s="11">
        <v>0.01</v>
      </c>
      <c r="AA1472" s="11">
        <v>0.01</v>
      </c>
      <c r="AB1472" s="11">
        <v>0.01</v>
      </c>
      <c r="AC1472" s="11">
        <v>0.02</v>
      </c>
      <c r="AD1472" s="11">
        <v>0.01</v>
      </c>
      <c r="AE1472" s="11">
        <v>0.01</v>
      </c>
      <c r="AF1472" s="11">
        <v>0.01</v>
      </c>
      <c r="AG1472" s="11">
        <v>0.03</v>
      </c>
      <c r="AH1472" s="11">
        <v>0.01</v>
      </c>
      <c r="AI1472" s="11">
        <v>0.01</v>
      </c>
      <c r="AJ1472" s="11">
        <v>0.02</v>
      </c>
      <c r="AK1472" s="11">
        <v>0.01</v>
      </c>
      <c r="AL1472" s="11">
        <v>0.02</v>
      </c>
      <c r="AM1472" s="4" t="s">
        <v>14</v>
      </c>
      <c r="AN1472" s="11">
        <v>0.15</v>
      </c>
      <c r="AO1472" s="11">
        <v>0.01</v>
      </c>
      <c r="AP1472" s="11">
        <v>0.04</v>
      </c>
      <c r="AQ1472" s="11">
        <v>0.01</v>
      </c>
      <c r="AR1472" s="11">
        <v>0.02</v>
      </c>
      <c r="AS1472" s="11">
        <v>0.02</v>
      </c>
      <c r="AT1472" s="11">
        <v>0.02</v>
      </c>
      <c r="AU1472" s="11">
        <v>0.02</v>
      </c>
      <c r="AV1472" s="11">
        <v>0.01</v>
      </c>
      <c r="AW1472" s="11">
        <v>0.01</v>
      </c>
      <c r="AX1472" s="11">
        <v>0.02</v>
      </c>
      <c r="AY1472" s="11">
        <v>0.01</v>
      </c>
    </row>
    <row r="1473" spans="1:51">
      <c r="A1473" s="3"/>
      <c r="B1473" t="s">
        <v>379</v>
      </c>
      <c r="C1473" s="4">
        <v>2110</v>
      </c>
      <c r="D1473" s="4">
        <v>1555</v>
      </c>
      <c r="E1473" s="4">
        <v>556</v>
      </c>
      <c r="F1473" s="4" t="s">
        <v>14</v>
      </c>
      <c r="G1473" s="4" t="s">
        <v>14</v>
      </c>
      <c r="H1473" s="4">
        <v>941</v>
      </c>
      <c r="I1473" s="4">
        <v>1119</v>
      </c>
      <c r="J1473" s="4">
        <v>871</v>
      </c>
      <c r="K1473" s="4">
        <v>1125</v>
      </c>
      <c r="L1473" s="4">
        <v>227</v>
      </c>
      <c r="M1473" s="4">
        <v>58</v>
      </c>
      <c r="N1473" s="4">
        <v>135</v>
      </c>
      <c r="O1473" s="4">
        <v>539</v>
      </c>
      <c r="P1473" s="4">
        <v>1521</v>
      </c>
      <c r="Q1473" s="4">
        <v>858</v>
      </c>
      <c r="R1473" s="4">
        <v>1243</v>
      </c>
      <c r="S1473" s="4">
        <v>1061</v>
      </c>
      <c r="T1473" s="4">
        <v>982</v>
      </c>
      <c r="U1473" s="4">
        <v>139</v>
      </c>
      <c r="V1473" s="4">
        <v>192</v>
      </c>
      <c r="W1473" s="4">
        <v>779</v>
      </c>
      <c r="X1473" s="4">
        <v>996</v>
      </c>
      <c r="Y1473" s="4">
        <v>468</v>
      </c>
      <c r="Z1473" s="4">
        <v>393</v>
      </c>
      <c r="AA1473" s="4">
        <v>214</v>
      </c>
      <c r="AB1473" s="4">
        <v>493</v>
      </c>
      <c r="AC1473" s="4">
        <v>1567</v>
      </c>
      <c r="AD1473" s="4">
        <v>105</v>
      </c>
      <c r="AE1473" s="4">
        <v>211</v>
      </c>
      <c r="AF1473" s="4">
        <v>56</v>
      </c>
      <c r="AG1473" s="4">
        <v>479</v>
      </c>
      <c r="AH1473" s="4">
        <v>988</v>
      </c>
      <c r="AI1473" s="4">
        <v>567</v>
      </c>
      <c r="AJ1473" s="4">
        <v>719</v>
      </c>
      <c r="AK1473" s="4">
        <v>1302</v>
      </c>
      <c r="AL1473" s="4">
        <v>469</v>
      </c>
      <c r="AM1473" s="4">
        <v>74</v>
      </c>
      <c r="AN1473" s="4">
        <v>14</v>
      </c>
      <c r="AO1473" s="4">
        <v>1369</v>
      </c>
      <c r="AP1473" s="4">
        <v>19</v>
      </c>
      <c r="AQ1473" s="4">
        <v>1217</v>
      </c>
      <c r="AR1473" s="4">
        <v>727</v>
      </c>
      <c r="AS1473" s="4">
        <v>109</v>
      </c>
      <c r="AT1473" s="4">
        <v>1884</v>
      </c>
      <c r="AU1473" s="4">
        <v>687</v>
      </c>
      <c r="AV1473" s="4">
        <v>1372</v>
      </c>
      <c r="AW1473" s="4">
        <v>1031</v>
      </c>
      <c r="AX1473" s="4">
        <v>315</v>
      </c>
      <c r="AY1473" s="4">
        <v>494</v>
      </c>
    </row>
    <row r="1474" spans="1:51">
      <c r="A1474" s="3"/>
      <c r="C1474" s="11">
        <v>0.69</v>
      </c>
      <c r="D1474" s="11">
        <v>0.69</v>
      </c>
      <c r="E1474" s="11">
        <v>0.69</v>
      </c>
      <c r="F1474" s="4" t="s">
        <v>14</v>
      </c>
      <c r="G1474" s="4" t="s">
        <v>14</v>
      </c>
      <c r="H1474" s="11">
        <v>0.71</v>
      </c>
      <c r="I1474" s="11">
        <v>0.68</v>
      </c>
      <c r="J1474" s="11">
        <v>0.7</v>
      </c>
      <c r="K1474" s="11">
        <v>0.68</v>
      </c>
      <c r="L1474" s="11">
        <v>0.72</v>
      </c>
      <c r="M1474" s="11">
        <v>0.7</v>
      </c>
      <c r="N1474" s="11">
        <v>0.77</v>
      </c>
      <c r="O1474" s="11">
        <v>0.7</v>
      </c>
      <c r="P1474" s="11">
        <v>0.69</v>
      </c>
      <c r="Q1474" s="11">
        <v>0.72</v>
      </c>
      <c r="R1474" s="11">
        <v>0.67</v>
      </c>
      <c r="S1474" s="11">
        <v>0.7</v>
      </c>
      <c r="T1474" s="11">
        <v>0.68</v>
      </c>
      <c r="U1474" s="11">
        <v>0.7</v>
      </c>
      <c r="V1474" s="11">
        <v>0.74</v>
      </c>
      <c r="W1474" s="11">
        <v>0.67</v>
      </c>
      <c r="X1474" s="11">
        <v>0.69</v>
      </c>
      <c r="Y1474" s="11">
        <v>0.71</v>
      </c>
      <c r="Z1474" s="11">
        <v>0.69</v>
      </c>
      <c r="AA1474" s="11">
        <v>0.69</v>
      </c>
      <c r="AB1474" s="11">
        <v>0.69</v>
      </c>
      <c r="AC1474" s="11">
        <v>0.7</v>
      </c>
      <c r="AD1474" s="11">
        <v>0.65</v>
      </c>
      <c r="AE1474" s="11">
        <v>0.69</v>
      </c>
      <c r="AF1474" s="11">
        <v>0.62</v>
      </c>
      <c r="AG1474" s="11">
        <v>0.72</v>
      </c>
      <c r="AH1474" s="11">
        <v>0.67</v>
      </c>
      <c r="AI1474" s="11">
        <v>0.7</v>
      </c>
      <c r="AJ1474" s="11">
        <v>0.72</v>
      </c>
      <c r="AK1474" s="11">
        <v>0.68</v>
      </c>
      <c r="AL1474" s="11">
        <v>0.66</v>
      </c>
      <c r="AM1474" s="11">
        <v>0.78</v>
      </c>
      <c r="AN1474" s="11">
        <v>0.68</v>
      </c>
      <c r="AO1474" s="11">
        <v>0.71</v>
      </c>
      <c r="AP1474" s="11">
        <v>0.69</v>
      </c>
      <c r="AQ1474" s="11">
        <v>0.71</v>
      </c>
      <c r="AR1474" s="11">
        <v>0.68</v>
      </c>
      <c r="AS1474" s="11">
        <v>0.65</v>
      </c>
      <c r="AT1474" s="11">
        <v>0.7</v>
      </c>
      <c r="AU1474" s="11">
        <v>0.64</v>
      </c>
      <c r="AV1474" s="11">
        <v>0.72</v>
      </c>
      <c r="AW1474" s="11">
        <v>0.71</v>
      </c>
      <c r="AX1474" s="11">
        <v>0.71</v>
      </c>
      <c r="AY1474" s="11">
        <v>0.66</v>
      </c>
    </row>
    <row r="1475" spans="1:51">
      <c r="A1475" s="3"/>
      <c r="B1475" t="s">
        <v>380</v>
      </c>
      <c r="C1475" s="4">
        <v>903</v>
      </c>
      <c r="D1475" s="4">
        <v>663</v>
      </c>
      <c r="E1475" s="4">
        <v>240</v>
      </c>
      <c r="F1475" s="4" t="s">
        <v>14</v>
      </c>
      <c r="G1475" s="4" t="s">
        <v>14</v>
      </c>
      <c r="H1475" s="4">
        <v>364</v>
      </c>
      <c r="I1475" s="4">
        <v>511</v>
      </c>
      <c r="J1475" s="4">
        <v>358</v>
      </c>
      <c r="K1475" s="4">
        <v>514</v>
      </c>
      <c r="L1475" s="4">
        <v>86</v>
      </c>
      <c r="M1475" s="4">
        <v>25</v>
      </c>
      <c r="N1475" s="4">
        <v>39</v>
      </c>
      <c r="O1475" s="4">
        <v>220</v>
      </c>
      <c r="P1475" s="4">
        <v>655</v>
      </c>
      <c r="Q1475" s="4">
        <v>320</v>
      </c>
      <c r="R1475" s="4">
        <v>581</v>
      </c>
      <c r="S1475" s="4">
        <v>432</v>
      </c>
      <c r="T1475" s="4">
        <v>434</v>
      </c>
      <c r="U1475" s="4">
        <v>50</v>
      </c>
      <c r="V1475" s="4">
        <v>63</v>
      </c>
      <c r="W1475" s="4">
        <v>364</v>
      </c>
      <c r="X1475" s="4">
        <v>426</v>
      </c>
      <c r="Y1475" s="4">
        <v>175</v>
      </c>
      <c r="Z1475" s="4">
        <v>172</v>
      </c>
      <c r="AA1475" s="4">
        <v>91</v>
      </c>
      <c r="AB1475" s="4">
        <v>210</v>
      </c>
      <c r="AC1475" s="4">
        <v>647</v>
      </c>
      <c r="AD1475" s="4">
        <v>55</v>
      </c>
      <c r="AE1475" s="4">
        <v>90</v>
      </c>
      <c r="AF1475" s="4">
        <v>34</v>
      </c>
      <c r="AG1475" s="4">
        <v>161</v>
      </c>
      <c r="AH1475" s="4">
        <v>468</v>
      </c>
      <c r="AI1475" s="4">
        <v>234</v>
      </c>
      <c r="AJ1475" s="4">
        <v>269</v>
      </c>
      <c r="AK1475" s="4">
        <v>580</v>
      </c>
      <c r="AL1475" s="4">
        <v>224</v>
      </c>
      <c r="AM1475" s="4">
        <v>21</v>
      </c>
      <c r="AN1475" s="4">
        <v>4</v>
      </c>
      <c r="AO1475" s="4">
        <v>551</v>
      </c>
      <c r="AP1475" s="4">
        <v>8</v>
      </c>
      <c r="AQ1475" s="4">
        <v>488</v>
      </c>
      <c r="AR1475" s="4">
        <v>319</v>
      </c>
      <c r="AS1475" s="4">
        <v>55</v>
      </c>
      <c r="AT1475" s="4">
        <v>774</v>
      </c>
      <c r="AU1475" s="4">
        <v>372</v>
      </c>
      <c r="AV1475" s="4">
        <v>503</v>
      </c>
      <c r="AW1475" s="4">
        <v>402</v>
      </c>
      <c r="AX1475" s="4">
        <v>120</v>
      </c>
      <c r="AY1475" s="4">
        <v>249</v>
      </c>
    </row>
    <row r="1476" spans="1:51">
      <c r="A1476" s="3"/>
      <c r="C1476" s="11">
        <v>0.28999999999999998</v>
      </c>
      <c r="D1476" s="11">
        <v>0.28999999999999998</v>
      </c>
      <c r="E1476" s="11">
        <v>0.3</v>
      </c>
      <c r="F1476" s="4" t="s">
        <v>14</v>
      </c>
      <c r="G1476" s="4" t="s">
        <v>14</v>
      </c>
      <c r="H1476" s="11">
        <v>0.28000000000000003</v>
      </c>
      <c r="I1476" s="11">
        <v>0.31</v>
      </c>
      <c r="J1476" s="11">
        <v>0.28999999999999998</v>
      </c>
      <c r="K1476" s="11">
        <v>0.31</v>
      </c>
      <c r="L1476" s="11">
        <v>0.27</v>
      </c>
      <c r="M1476" s="11">
        <v>0.3</v>
      </c>
      <c r="N1476" s="11">
        <v>0.22</v>
      </c>
      <c r="O1476" s="11">
        <v>0.28000000000000003</v>
      </c>
      <c r="P1476" s="11">
        <v>0.3</v>
      </c>
      <c r="Q1476" s="11">
        <v>0.27</v>
      </c>
      <c r="R1476" s="11">
        <v>0.31</v>
      </c>
      <c r="S1476" s="11">
        <v>0.28999999999999998</v>
      </c>
      <c r="T1476" s="11">
        <v>0.3</v>
      </c>
      <c r="U1476" s="11">
        <v>0.25</v>
      </c>
      <c r="V1476" s="11">
        <v>0.24</v>
      </c>
      <c r="W1476" s="11">
        <v>0.31</v>
      </c>
      <c r="X1476" s="11">
        <v>0.3</v>
      </c>
      <c r="Y1476" s="11">
        <v>0.27</v>
      </c>
      <c r="Z1476" s="11">
        <v>0.3</v>
      </c>
      <c r="AA1476" s="11">
        <v>0.28999999999999998</v>
      </c>
      <c r="AB1476" s="11">
        <v>0.3</v>
      </c>
      <c r="AC1476" s="11">
        <v>0.28999999999999998</v>
      </c>
      <c r="AD1476" s="11">
        <v>0.34</v>
      </c>
      <c r="AE1476" s="11">
        <v>0.28999999999999998</v>
      </c>
      <c r="AF1476" s="11">
        <v>0.37</v>
      </c>
      <c r="AG1476" s="11">
        <v>0.24</v>
      </c>
      <c r="AH1476" s="11">
        <v>0.32</v>
      </c>
      <c r="AI1476" s="11">
        <v>0.28999999999999998</v>
      </c>
      <c r="AJ1476" s="11">
        <v>0.27</v>
      </c>
      <c r="AK1476" s="11">
        <v>0.3</v>
      </c>
      <c r="AL1476" s="11">
        <v>0.32</v>
      </c>
      <c r="AM1476" s="11">
        <v>0.22</v>
      </c>
      <c r="AN1476" s="11">
        <v>0.18</v>
      </c>
      <c r="AO1476" s="11">
        <v>0.28000000000000003</v>
      </c>
      <c r="AP1476" s="11">
        <v>0.28000000000000003</v>
      </c>
      <c r="AQ1476" s="11">
        <v>0.28000000000000003</v>
      </c>
      <c r="AR1476" s="11">
        <v>0.3</v>
      </c>
      <c r="AS1476" s="11">
        <v>0.33</v>
      </c>
      <c r="AT1476" s="11">
        <v>0.28999999999999998</v>
      </c>
      <c r="AU1476" s="11">
        <v>0.35</v>
      </c>
      <c r="AV1476" s="11">
        <v>0.26</v>
      </c>
      <c r="AW1476" s="11">
        <v>0.28000000000000003</v>
      </c>
      <c r="AX1476" s="11">
        <v>0.27</v>
      </c>
      <c r="AY1476" s="11">
        <v>0.33</v>
      </c>
    </row>
    <row r="1477" spans="1:51">
      <c r="A1477" s="3"/>
    </row>
    <row r="1478" spans="1:51">
      <c r="A1478" s="3"/>
    </row>
    <row r="1479" spans="1:51">
      <c r="A1479" s="2" t="s">
        <v>381</v>
      </c>
    </row>
    <row r="1480" spans="1:51">
      <c r="A1480" s="3"/>
    </row>
    <row r="1481" spans="1:51" s="10" customFormat="1" ht="29.25" customHeight="1">
      <c r="A1481" s="9"/>
      <c r="C1481" s="7" t="s">
        <v>39</v>
      </c>
      <c r="D1481" s="14" t="s">
        <v>15</v>
      </c>
      <c r="E1481" s="15"/>
      <c r="F1481" s="15"/>
      <c r="G1481" s="15"/>
      <c r="H1481" s="14" t="s">
        <v>16</v>
      </c>
      <c r="I1481" s="15"/>
      <c r="J1481" s="14" t="s">
        <v>17</v>
      </c>
      <c r="K1481" s="15"/>
      <c r="L1481" s="15"/>
      <c r="M1481" s="15"/>
      <c r="N1481" s="15"/>
      <c r="O1481" s="14" t="s">
        <v>40</v>
      </c>
      <c r="P1481" s="15"/>
      <c r="Q1481" s="14" t="s">
        <v>19</v>
      </c>
      <c r="R1481" s="15"/>
      <c r="S1481" s="14" t="s">
        <v>41</v>
      </c>
      <c r="T1481" s="15"/>
      <c r="U1481" s="14" t="s">
        <v>42</v>
      </c>
      <c r="V1481" s="15"/>
      <c r="W1481" s="15"/>
      <c r="X1481" s="15"/>
      <c r="Y1481" s="14" t="s">
        <v>22</v>
      </c>
      <c r="Z1481" s="15"/>
      <c r="AA1481" s="15"/>
      <c r="AB1481" s="15"/>
      <c r="AC1481" s="15"/>
      <c r="AD1481" s="15"/>
      <c r="AE1481" s="15"/>
      <c r="AF1481" s="15"/>
      <c r="AG1481" s="14" t="s">
        <v>23</v>
      </c>
      <c r="AH1481" s="15"/>
      <c r="AI1481" s="15"/>
      <c r="AJ1481" s="14" t="s">
        <v>24</v>
      </c>
      <c r="AK1481" s="15"/>
      <c r="AL1481" s="14" t="s">
        <v>25</v>
      </c>
      <c r="AM1481" s="15"/>
      <c r="AN1481" s="15"/>
      <c r="AO1481" s="15"/>
      <c r="AP1481" s="15"/>
      <c r="AQ1481" s="15"/>
      <c r="AR1481" s="15"/>
      <c r="AS1481" s="14" t="s">
        <v>26</v>
      </c>
      <c r="AT1481" s="15"/>
      <c r="AU1481" s="14" t="s">
        <v>43</v>
      </c>
      <c r="AV1481" s="15"/>
      <c r="AW1481" s="14" t="s">
        <v>44</v>
      </c>
      <c r="AX1481" s="15"/>
      <c r="AY1481" s="15"/>
    </row>
    <row r="1482" spans="1:51" s="7" customFormat="1" ht="32.25" customHeight="1">
      <c r="A1482" s="6"/>
      <c r="D1482" s="8" t="s">
        <v>45</v>
      </c>
      <c r="E1482" s="8" t="s">
        <v>46</v>
      </c>
      <c r="F1482" s="8" t="s">
        <v>47</v>
      </c>
      <c r="G1482" s="8" t="s">
        <v>48</v>
      </c>
      <c r="H1482" s="8" t="s">
        <v>49</v>
      </c>
      <c r="I1482" s="8" t="s">
        <v>50</v>
      </c>
      <c r="J1482" s="8" t="s">
        <v>51</v>
      </c>
      <c r="K1482" s="8" t="s">
        <v>52</v>
      </c>
      <c r="L1482" s="8" t="s">
        <v>53</v>
      </c>
      <c r="M1482" s="8" t="s">
        <v>54</v>
      </c>
      <c r="N1482" s="8" t="s">
        <v>55</v>
      </c>
      <c r="O1482" s="8" t="s">
        <v>56</v>
      </c>
      <c r="P1482" s="8" t="s">
        <v>57</v>
      </c>
      <c r="Q1482" s="8" t="s">
        <v>56</v>
      </c>
      <c r="R1482" s="8" t="s">
        <v>57</v>
      </c>
      <c r="S1482" s="8" t="s">
        <v>56</v>
      </c>
      <c r="T1482" s="8" t="s">
        <v>57</v>
      </c>
      <c r="U1482" s="8" t="s">
        <v>58</v>
      </c>
      <c r="V1482" s="8" t="s">
        <v>59</v>
      </c>
      <c r="W1482" s="8" t="s">
        <v>60</v>
      </c>
      <c r="X1482" s="8" t="s">
        <v>61</v>
      </c>
      <c r="Y1482" s="8" t="s">
        <v>62</v>
      </c>
      <c r="Z1482" s="8" t="s">
        <v>63</v>
      </c>
      <c r="AA1482" s="8" t="s">
        <v>64</v>
      </c>
      <c r="AB1482" s="8" t="s">
        <v>65</v>
      </c>
      <c r="AC1482" s="8" t="s">
        <v>66</v>
      </c>
      <c r="AD1482" s="8" t="s">
        <v>67</v>
      </c>
      <c r="AE1482" s="8" t="s">
        <v>68</v>
      </c>
      <c r="AF1482" s="8" t="s">
        <v>69</v>
      </c>
      <c r="AG1482" s="8" t="s">
        <v>70</v>
      </c>
      <c r="AH1482" s="8" t="s">
        <v>71</v>
      </c>
      <c r="AI1482" s="8" t="s">
        <v>72</v>
      </c>
      <c r="AJ1482" s="8" t="s">
        <v>73</v>
      </c>
      <c r="AK1482" s="8" t="s">
        <v>74</v>
      </c>
      <c r="AL1482" s="8" t="s">
        <v>75</v>
      </c>
      <c r="AM1482" s="8" t="s">
        <v>76</v>
      </c>
      <c r="AN1482" s="8" t="s">
        <v>77</v>
      </c>
      <c r="AO1482" s="8" t="s">
        <v>78</v>
      </c>
      <c r="AP1482" s="8" t="s">
        <v>79</v>
      </c>
      <c r="AQ1482" s="8" t="s">
        <v>80</v>
      </c>
      <c r="AR1482" s="8" t="s">
        <v>81</v>
      </c>
      <c r="AS1482" s="8" t="s">
        <v>82</v>
      </c>
      <c r="AT1482" s="8" t="s">
        <v>57</v>
      </c>
      <c r="AU1482" s="8" t="s">
        <v>56</v>
      </c>
      <c r="AV1482" s="8" t="s">
        <v>57</v>
      </c>
      <c r="AW1482" s="8" t="s">
        <v>83</v>
      </c>
      <c r="AX1482" s="8" t="s">
        <v>84</v>
      </c>
      <c r="AY1482" s="8" t="s">
        <v>85</v>
      </c>
    </row>
    <row r="1483" spans="1:51">
      <c r="A1483" s="3" t="s">
        <v>86</v>
      </c>
      <c r="C1483" s="4">
        <v>3063</v>
      </c>
      <c r="D1483" s="4">
        <v>2254</v>
      </c>
      <c r="E1483" s="4">
        <v>808</v>
      </c>
      <c r="F1483" s="4" t="s">
        <v>14</v>
      </c>
      <c r="G1483" s="4" t="s">
        <v>14</v>
      </c>
      <c r="H1483" s="4">
        <v>1322</v>
      </c>
      <c r="I1483" s="4">
        <v>1656</v>
      </c>
      <c r="J1483" s="4">
        <v>1247</v>
      </c>
      <c r="K1483" s="4">
        <v>1665</v>
      </c>
      <c r="L1483" s="4">
        <v>317</v>
      </c>
      <c r="M1483" s="4">
        <v>83</v>
      </c>
      <c r="N1483" s="4">
        <v>174</v>
      </c>
      <c r="O1483" s="4">
        <v>773</v>
      </c>
      <c r="P1483" s="4">
        <v>2205</v>
      </c>
      <c r="Q1483" s="4">
        <v>1196</v>
      </c>
      <c r="R1483" s="4">
        <v>1852</v>
      </c>
      <c r="S1483" s="4">
        <v>1514</v>
      </c>
      <c r="T1483" s="4">
        <v>1438</v>
      </c>
      <c r="U1483" s="4">
        <v>198</v>
      </c>
      <c r="V1483" s="4">
        <v>259</v>
      </c>
      <c r="W1483" s="4">
        <v>1163</v>
      </c>
      <c r="X1483" s="4">
        <v>1439</v>
      </c>
      <c r="Y1483" s="4">
        <v>658</v>
      </c>
      <c r="Z1483" s="4">
        <v>573</v>
      </c>
      <c r="AA1483" s="4">
        <v>308</v>
      </c>
      <c r="AB1483" s="4">
        <v>710</v>
      </c>
      <c r="AC1483" s="4">
        <v>2249</v>
      </c>
      <c r="AD1483" s="4">
        <v>160</v>
      </c>
      <c r="AE1483" s="4">
        <v>305</v>
      </c>
      <c r="AF1483" s="4">
        <v>91</v>
      </c>
      <c r="AG1483" s="4">
        <v>662</v>
      </c>
      <c r="AH1483" s="4">
        <v>1469</v>
      </c>
      <c r="AI1483" s="4">
        <v>812</v>
      </c>
      <c r="AJ1483" s="4">
        <v>1006</v>
      </c>
      <c r="AK1483" s="4">
        <v>1908</v>
      </c>
      <c r="AL1483" s="4">
        <v>711</v>
      </c>
      <c r="AM1483" s="4">
        <v>95</v>
      </c>
      <c r="AN1483" s="4">
        <v>21</v>
      </c>
      <c r="AO1483" s="4">
        <v>1939</v>
      </c>
      <c r="AP1483" s="4">
        <v>27</v>
      </c>
      <c r="AQ1483" s="4">
        <v>1724</v>
      </c>
      <c r="AR1483" s="4">
        <v>1068</v>
      </c>
      <c r="AS1483" s="4">
        <v>167</v>
      </c>
      <c r="AT1483" s="4">
        <v>2699</v>
      </c>
      <c r="AU1483" s="4">
        <v>1078</v>
      </c>
      <c r="AV1483" s="4">
        <v>1900</v>
      </c>
      <c r="AW1483" s="4">
        <v>1450</v>
      </c>
      <c r="AX1483" s="4">
        <v>443</v>
      </c>
      <c r="AY1483" s="4">
        <v>750</v>
      </c>
    </row>
    <row r="1484" spans="1:51">
      <c r="A1484" s="3"/>
    </row>
    <row r="1485" spans="1:51">
      <c r="A1485" s="3" t="s">
        <v>382</v>
      </c>
      <c r="B1485" t="s">
        <v>375</v>
      </c>
      <c r="C1485" s="4">
        <v>532</v>
      </c>
      <c r="D1485" s="4">
        <v>391</v>
      </c>
      <c r="E1485" s="4">
        <v>140</v>
      </c>
      <c r="F1485" s="4" t="s">
        <v>14</v>
      </c>
      <c r="G1485" s="4" t="s">
        <v>14</v>
      </c>
      <c r="H1485" s="4">
        <v>250</v>
      </c>
      <c r="I1485" s="4">
        <v>274</v>
      </c>
      <c r="J1485" s="4">
        <v>215</v>
      </c>
      <c r="K1485" s="4">
        <v>283</v>
      </c>
      <c r="L1485" s="4">
        <v>63</v>
      </c>
      <c r="M1485" s="4">
        <v>11</v>
      </c>
      <c r="N1485" s="4">
        <v>42</v>
      </c>
      <c r="O1485" s="4">
        <v>154</v>
      </c>
      <c r="P1485" s="4">
        <v>370</v>
      </c>
      <c r="Q1485" s="4">
        <v>224</v>
      </c>
      <c r="R1485" s="4">
        <v>307</v>
      </c>
      <c r="S1485" s="4">
        <v>252</v>
      </c>
      <c r="T1485" s="4">
        <v>267</v>
      </c>
      <c r="U1485" s="4">
        <v>33</v>
      </c>
      <c r="V1485" s="4">
        <v>52</v>
      </c>
      <c r="W1485" s="4">
        <v>169</v>
      </c>
      <c r="X1485" s="4">
        <v>276</v>
      </c>
      <c r="Y1485" s="4">
        <v>106</v>
      </c>
      <c r="Z1485" s="4">
        <v>104</v>
      </c>
      <c r="AA1485" s="4">
        <v>50</v>
      </c>
      <c r="AB1485" s="4">
        <v>134</v>
      </c>
      <c r="AC1485" s="4">
        <v>393</v>
      </c>
      <c r="AD1485" s="4">
        <v>21</v>
      </c>
      <c r="AE1485" s="4">
        <v>45</v>
      </c>
      <c r="AF1485" s="4">
        <v>17</v>
      </c>
      <c r="AG1485" s="4">
        <v>113</v>
      </c>
      <c r="AH1485" s="4">
        <v>238</v>
      </c>
      <c r="AI1485" s="4">
        <v>161</v>
      </c>
      <c r="AJ1485" s="4">
        <v>206</v>
      </c>
      <c r="AK1485" s="4">
        <v>306</v>
      </c>
      <c r="AL1485" s="4">
        <v>113</v>
      </c>
      <c r="AM1485" s="4">
        <v>16</v>
      </c>
      <c r="AN1485" s="4">
        <v>1</v>
      </c>
      <c r="AO1485" s="4">
        <v>358</v>
      </c>
      <c r="AP1485" s="4">
        <v>6</v>
      </c>
      <c r="AQ1485" s="4">
        <v>322</v>
      </c>
      <c r="AR1485" s="4">
        <v>173</v>
      </c>
      <c r="AS1485" s="4">
        <v>29</v>
      </c>
      <c r="AT1485" s="4">
        <v>478</v>
      </c>
      <c r="AU1485" s="4">
        <v>147</v>
      </c>
      <c r="AV1485" s="4">
        <v>377</v>
      </c>
      <c r="AW1485" s="4">
        <v>256</v>
      </c>
      <c r="AX1485" s="4">
        <v>87</v>
      </c>
      <c r="AY1485" s="4">
        <v>114</v>
      </c>
    </row>
    <row r="1486" spans="1:51">
      <c r="A1486" s="3"/>
      <c r="C1486" s="11">
        <v>0.17</v>
      </c>
      <c r="D1486" s="11">
        <v>0.17</v>
      </c>
      <c r="E1486" s="11">
        <v>0.17</v>
      </c>
      <c r="F1486" s="4" t="s">
        <v>14</v>
      </c>
      <c r="G1486" s="4" t="s">
        <v>14</v>
      </c>
      <c r="H1486" s="11">
        <v>0.19</v>
      </c>
      <c r="I1486" s="11">
        <v>0.17</v>
      </c>
      <c r="J1486" s="11">
        <v>0.17</v>
      </c>
      <c r="K1486" s="11">
        <v>0.17</v>
      </c>
      <c r="L1486" s="11">
        <v>0.2</v>
      </c>
      <c r="M1486" s="11">
        <v>0.13</v>
      </c>
      <c r="N1486" s="11">
        <v>0.24</v>
      </c>
      <c r="O1486" s="11">
        <v>0.2</v>
      </c>
      <c r="P1486" s="11">
        <v>0.17</v>
      </c>
      <c r="Q1486" s="11">
        <v>0.19</v>
      </c>
      <c r="R1486" s="11">
        <v>0.17</v>
      </c>
      <c r="S1486" s="11">
        <v>0.17</v>
      </c>
      <c r="T1486" s="11">
        <v>0.19</v>
      </c>
      <c r="U1486" s="11">
        <v>0.17</v>
      </c>
      <c r="V1486" s="11">
        <v>0.2</v>
      </c>
      <c r="W1486" s="11">
        <v>0.15</v>
      </c>
      <c r="X1486" s="11">
        <v>0.19</v>
      </c>
      <c r="Y1486" s="11">
        <v>0.16</v>
      </c>
      <c r="Z1486" s="11">
        <v>0.18</v>
      </c>
      <c r="AA1486" s="11">
        <v>0.16</v>
      </c>
      <c r="AB1486" s="11">
        <v>0.19</v>
      </c>
      <c r="AC1486" s="11">
        <v>0.17</v>
      </c>
      <c r="AD1486" s="11">
        <v>0.13</v>
      </c>
      <c r="AE1486" s="11">
        <v>0.15</v>
      </c>
      <c r="AF1486" s="11">
        <v>0.18</v>
      </c>
      <c r="AG1486" s="11">
        <v>0.17</v>
      </c>
      <c r="AH1486" s="11">
        <v>0.16</v>
      </c>
      <c r="AI1486" s="11">
        <v>0.2</v>
      </c>
      <c r="AJ1486" s="11">
        <v>0.21</v>
      </c>
      <c r="AK1486" s="11">
        <v>0.16</v>
      </c>
      <c r="AL1486" s="11">
        <v>0.16</v>
      </c>
      <c r="AM1486" s="11">
        <v>0.17</v>
      </c>
      <c r="AN1486" s="11">
        <v>0.05</v>
      </c>
      <c r="AO1486" s="11">
        <v>0.18</v>
      </c>
      <c r="AP1486" s="11">
        <v>0.24</v>
      </c>
      <c r="AQ1486" s="11">
        <v>0.19</v>
      </c>
      <c r="AR1486" s="11">
        <v>0.16</v>
      </c>
      <c r="AS1486" s="11">
        <v>0.17</v>
      </c>
      <c r="AT1486" s="11">
        <v>0.18</v>
      </c>
      <c r="AU1486" s="11">
        <v>0.14000000000000001</v>
      </c>
      <c r="AV1486" s="11">
        <v>0.2</v>
      </c>
      <c r="AW1486" s="11">
        <v>0.18</v>
      </c>
      <c r="AX1486" s="11">
        <v>0.2</v>
      </c>
      <c r="AY1486" s="11">
        <v>0.15</v>
      </c>
    </row>
    <row r="1487" spans="1:51">
      <c r="A1487" s="3"/>
      <c r="B1487" t="s">
        <v>376</v>
      </c>
      <c r="C1487" s="4">
        <v>1564</v>
      </c>
      <c r="D1487" s="4">
        <v>1168</v>
      </c>
      <c r="E1487" s="4">
        <v>396</v>
      </c>
      <c r="F1487" s="4" t="s">
        <v>14</v>
      </c>
      <c r="G1487" s="4" t="s">
        <v>14</v>
      </c>
      <c r="H1487" s="4">
        <v>689</v>
      </c>
      <c r="I1487" s="4">
        <v>830</v>
      </c>
      <c r="J1487" s="4">
        <v>629</v>
      </c>
      <c r="K1487" s="4">
        <v>850</v>
      </c>
      <c r="L1487" s="4">
        <v>156</v>
      </c>
      <c r="M1487" s="4">
        <v>47</v>
      </c>
      <c r="N1487" s="4">
        <v>96</v>
      </c>
      <c r="O1487" s="4">
        <v>377</v>
      </c>
      <c r="P1487" s="4">
        <v>1142</v>
      </c>
      <c r="Q1487" s="4">
        <v>631</v>
      </c>
      <c r="R1487" s="4">
        <v>924</v>
      </c>
      <c r="S1487" s="4">
        <v>820</v>
      </c>
      <c r="T1487" s="4">
        <v>689</v>
      </c>
      <c r="U1487" s="4">
        <v>95</v>
      </c>
      <c r="V1487" s="4">
        <v>142</v>
      </c>
      <c r="W1487" s="4">
        <v>619</v>
      </c>
      <c r="X1487" s="4">
        <v>706</v>
      </c>
      <c r="Y1487" s="4">
        <v>357</v>
      </c>
      <c r="Z1487" s="4">
        <v>298</v>
      </c>
      <c r="AA1487" s="4">
        <v>164</v>
      </c>
      <c r="AB1487" s="4">
        <v>353</v>
      </c>
      <c r="AC1487" s="4">
        <v>1171</v>
      </c>
      <c r="AD1487" s="4">
        <v>84</v>
      </c>
      <c r="AE1487" s="4">
        <v>154</v>
      </c>
      <c r="AF1487" s="4">
        <v>41</v>
      </c>
      <c r="AG1487" s="4">
        <v>361</v>
      </c>
      <c r="AH1487" s="4">
        <v>768</v>
      </c>
      <c r="AI1487" s="4">
        <v>381</v>
      </c>
      <c r="AJ1487" s="4">
        <v>505</v>
      </c>
      <c r="AK1487" s="4">
        <v>994</v>
      </c>
      <c r="AL1487" s="4">
        <v>378</v>
      </c>
      <c r="AM1487" s="4">
        <v>63</v>
      </c>
      <c r="AN1487" s="4">
        <v>14</v>
      </c>
      <c r="AO1487" s="4">
        <v>983</v>
      </c>
      <c r="AP1487" s="4">
        <v>9</v>
      </c>
      <c r="AQ1487" s="4">
        <v>871</v>
      </c>
      <c r="AR1487" s="4">
        <v>576</v>
      </c>
      <c r="AS1487" s="4">
        <v>70</v>
      </c>
      <c r="AT1487" s="4">
        <v>1407</v>
      </c>
      <c r="AU1487" s="4">
        <v>521</v>
      </c>
      <c r="AV1487" s="4">
        <v>998</v>
      </c>
      <c r="AW1487" s="4">
        <v>774</v>
      </c>
      <c r="AX1487" s="4">
        <v>214</v>
      </c>
      <c r="AY1487" s="4">
        <v>387</v>
      </c>
    </row>
    <row r="1488" spans="1:51">
      <c r="A1488" s="3"/>
      <c r="C1488" s="11">
        <v>0.51</v>
      </c>
      <c r="D1488" s="11">
        <v>0.52</v>
      </c>
      <c r="E1488" s="11">
        <v>0.49</v>
      </c>
      <c r="F1488" s="4" t="s">
        <v>14</v>
      </c>
      <c r="G1488" s="4" t="s">
        <v>14</v>
      </c>
      <c r="H1488" s="11">
        <v>0.52</v>
      </c>
      <c r="I1488" s="11">
        <v>0.5</v>
      </c>
      <c r="J1488" s="11">
        <v>0.5</v>
      </c>
      <c r="K1488" s="11">
        <v>0.51</v>
      </c>
      <c r="L1488" s="11">
        <v>0.49</v>
      </c>
      <c r="M1488" s="11">
        <v>0.56999999999999995</v>
      </c>
      <c r="N1488" s="11">
        <v>0.55000000000000004</v>
      </c>
      <c r="O1488" s="11">
        <v>0.49</v>
      </c>
      <c r="P1488" s="11">
        <v>0.52</v>
      </c>
      <c r="Q1488" s="11">
        <v>0.53</v>
      </c>
      <c r="R1488" s="11">
        <v>0.5</v>
      </c>
      <c r="S1488" s="11">
        <v>0.54</v>
      </c>
      <c r="T1488" s="11">
        <v>0.48</v>
      </c>
      <c r="U1488" s="11">
        <v>0.48</v>
      </c>
      <c r="V1488" s="11">
        <v>0.55000000000000004</v>
      </c>
      <c r="W1488" s="11">
        <v>0.53</v>
      </c>
      <c r="X1488" s="11">
        <v>0.49</v>
      </c>
      <c r="Y1488" s="11">
        <v>0.54</v>
      </c>
      <c r="Z1488" s="11">
        <v>0.52</v>
      </c>
      <c r="AA1488" s="11">
        <v>0.53</v>
      </c>
      <c r="AB1488" s="11">
        <v>0.5</v>
      </c>
      <c r="AC1488" s="11">
        <v>0.52</v>
      </c>
      <c r="AD1488" s="11">
        <v>0.53</v>
      </c>
      <c r="AE1488" s="11">
        <v>0.5</v>
      </c>
      <c r="AF1488" s="11">
        <v>0.44</v>
      </c>
      <c r="AG1488" s="11">
        <v>0.55000000000000004</v>
      </c>
      <c r="AH1488" s="11">
        <v>0.52</v>
      </c>
      <c r="AI1488" s="11">
        <v>0.47</v>
      </c>
      <c r="AJ1488" s="11">
        <v>0.5</v>
      </c>
      <c r="AK1488" s="11">
        <v>0.52</v>
      </c>
      <c r="AL1488" s="11">
        <v>0.53</v>
      </c>
      <c r="AM1488" s="11">
        <v>0.66</v>
      </c>
      <c r="AN1488" s="11">
        <v>0.68</v>
      </c>
      <c r="AO1488" s="11">
        <v>0.51</v>
      </c>
      <c r="AP1488" s="11">
        <v>0.34</v>
      </c>
      <c r="AQ1488" s="11">
        <v>0.51</v>
      </c>
      <c r="AR1488" s="11">
        <v>0.54</v>
      </c>
      <c r="AS1488" s="11">
        <v>0.42</v>
      </c>
      <c r="AT1488" s="11">
        <v>0.52</v>
      </c>
      <c r="AU1488" s="11">
        <v>0.48</v>
      </c>
      <c r="AV1488" s="11">
        <v>0.53</v>
      </c>
      <c r="AW1488" s="11">
        <v>0.53</v>
      </c>
      <c r="AX1488" s="11">
        <v>0.48</v>
      </c>
      <c r="AY1488" s="11">
        <v>0.52</v>
      </c>
    </row>
    <row r="1489" spans="1:51">
      <c r="A1489" s="3"/>
      <c r="B1489" t="s">
        <v>377</v>
      </c>
      <c r="C1489" s="4">
        <v>690</v>
      </c>
      <c r="D1489" s="4">
        <v>503</v>
      </c>
      <c r="E1489" s="4">
        <v>187</v>
      </c>
      <c r="F1489" s="4" t="s">
        <v>14</v>
      </c>
      <c r="G1489" s="4" t="s">
        <v>14</v>
      </c>
      <c r="H1489" s="4">
        <v>266</v>
      </c>
      <c r="I1489" s="4">
        <v>410</v>
      </c>
      <c r="J1489" s="4">
        <v>283</v>
      </c>
      <c r="K1489" s="4">
        <v>388</v>
      </c>
      <c r="L1489" s="4">
        <v>65</v>
      </c>
      <c r="M1489" s="4">
        <v>17</v>
      </c>
      <c r="N1489" s="4">
        <v>26</v>
      </c>
      <c r="O1489" s="4">
        <v>177</v>
      </c>
      <c r="P1489" s="4">
        <v>499</v>
      </c>
      <c r="Q1489" s="4">
        <v>258</v>
      </c>
      <c r="R1489" s="4">
        <v>433</v>
      </c>
      <c r="S1489" s="4">
        <v>322</v>
      </c>
      <c r="T1489" s="4">
        <v>345</v>
      </c>
      <c r="U1489" s="4">
        <v>49</v>
      </c>
      <c r="V1489" s="4">
        <v>46</v>
      </c>
      <c r="W1489" s="4">
        <v>258</v>
      </c>
      <c r="X1489" s="4">
        <v>337</v>
      </c>
      <c r="Y1489" s="4">
        <v>131</v>
      </c>
      <c r="Z1489" s="4">
        <v>128</v>
      </c>
      <c r="AA1489" s="4">
        <v>71</v>
      </c>
      <c r="AB1489" s="4">
        <v>161</v>
      </c>
      <c r="AC1489" s="4">
        <v>491</v>
      </c>
      <c r="AD1489" s="4">
        <v>36</v>
      </c>
      <c r="AE1489" s="4">
        <v>86</v>
      </c>
      <c r="AF1489" s="4">
        <v>28</v>
      </c>
      <c r="AG1489" s="4">
        <v>131</v>
      </c>
      <c r="AH1489" s="4">
        <v>344</v>
      </c>
      <c r="AI1489" s="4">
        <v>192</v>
      </c>
      <c r="AJ1489" s="4">
        <v>193</v>
      </c>
      <c r="AK1489" s="4">
        <v>467</v>
      </c>
      <c r="AL1489" s="4">
        <v>157</v>
      </c>
      <c r="AM1489" s="4">
        <v>14</v>
      </c>
      <c r="AN1489" s="4">
        <v>3</v>
      </c>
      <c r="AO1489" s="4">
        <v>441</v>
      </c>
      <c r="AP1489" s="4">
        <v>8</v>
      </c>
      <c r="AQ1489" s="4">
        <v>391</v>
      </c>
      <c r="AR1489" s="4">
        <v>230</v>
      </c>
      <c r="AS1489" s="4">
        <v>46</v>
      </c>
      <c r="AT1489" s="4">
        <v>597</v>
      </c>
      <c r="AU1489" s="4">
        <v>295</v>
      </c>
      <c r="AV1489" s="4">
        <v>381</v>
      </c>
      <c r="AW1489" s="4">
        <v>305</v>
      </c>
      <c r="AX1489" s="4">
        <v>104</v>
      </c>
      <c r="AY1489" s="4">
        <v>192</v>
      </c>
    </row>
    <row r="1490" spans="1:51">
      <c r="A1490" s="3"/>
      <c r="C1490" s="11">
        <v>0.23</v>
      </c>
      <c r="D1490" s="11">
        <v>0.22</v>
      </c>
      <c r="E1490" s="11">
        <v>0.23</v>
      </c>
      <c r="F1490" s="4" t="s">
        <v>14</v>
      </c>
      <c r="G1490" s="4" t="s">
        <v>14</v>
      </c>
      <c r="H1490" s="11">
        <v>0.2</v>
      </c>
      <c r="I1490" s="11">
        <v>0.25</v>
      </c>
      <c r="J1490" s="11">
        <v>0.23</v>
      </c>
      <c r="K1490" s="11">
        <v>0.23</v>
      </c>
      <c r="L1490" s="11">
        <v>0.21</v>
      </c>
      <c r="M1490" s="11">
        <v>0.21</v>
      </c>
      <c r="N1490" s="11">
        <v>0.15</v>
      </c>
      <c r="O1490" s="11">
        <v>0.23</v>
      </c>
      <c r="P1490" s="11">
        <v>0.23</v>
      </c>
      <c r="Q1490" s="11">
        <v>0.22</v>
      </c>
      <c r="R1490" s="11">
        <v>0.23</v>
      </c>
      <c r="S1490" s="11">
        <v>0.21</v>
      </c>
      <c r="T1490" s="11">
        <v>0.24</v>
      </c>
      <c r="U1490" s="11">
        <v>0.25</v>
      </c>
      <c r="V1490" s="11">
        <v>0.18</v>
      </c>
      <c r="W1490" s="11">
        <v>0.22</v>
      </c>
      <c r="X1490" s="11">
        <v>0.23</v>
      </c>
      <c r="Y1490" s="11">
        <v>0.2</v>
      </c>
      <c r="Z1490" s="11">
        <v>0.22</v>
      </c>
      <c r="AA1490" s="11">
        <v>0.23</v>
      </c>
      <c r="AB1490" s="11">
        <v>0.23</v>
      </c>
      <c r="AC1490" s="11">
        <v>0.22</v>
      </c>
      <c r="AD1490" s="11">
        <v>0.22</v>
      </c>
      <c r="AE1490" s="11">
        <v>0.28000000000000003</v>
      </c>
      <c r="AF1490" s="11">
        <v>0.31</v>
      </c>
      <c r="AG1490" s="11">
        <v>0.2</v>
      </c>
      <c r="AH1490" s="11">
        <v>0.23</v>
      </c>
      <c r="AI1490" s="11">
        <v>0.24</v>
      </c>
      <c r="AJ1490" s="11">
        <v>0.19</v>
      </c>
      <c r="AK1490" s="11">
        <v>0.24</v>
      </c>
      <c r="AL1490" s="11">
        <v>0.22</v>
      </c>
      <c r="AM1490" s="11">
        <v>0.14000000000000001</v>
      </c>
      <c r="AN1490" s="11">
        <v>0.13</v>
      </c>
      <c r="AO1490" s="11">
        <v>0.23</v>
      </c>
      <c r="AP1490" s="11">
        <v>0.28999999999999998</v>
      </c>
      <c r="AQ1490" s="11">
        <v>0.23</v>
      </c>
      <c r="AR1490" s="11">
        <v>0.22</v>
      </c>
      <c r="AS1490" s="11">
        <v>0.27</v>
      </c>
      <c r="AT1490" s="11">
        <v>0.22</v>
      </c>
      <c r="AU1490" s="11">
        <v>0.27</v>
      </c>
      <c r="AV1490" s="11">
        <v>0.2</v>
      </c>
      <c r="AW1490" s="11">
        <v>0.21</v>
      </c>
      <c r="AX1490" s="11">
        <v>0.23</v>
      </c>
      <c r="AY1490" s="11">
        <v>0.26</v>
      </c>
    </row>
    <row r="1491" spans="1:51">
      <c r="A1491" s="3"/>
      <c r="B1491" t="s">
        <v>378</v>
      </c>
      <c r="C1491" s="4">
        <v>217</v>
      </c>
      <c r="D1491" s="4">
        <v>145</v>
      </c>
      <c r="E1491" s="4">
        <v>72</v>
      </c>
      <c r="F1491" s="4" t="s">
        <v>14</v>
      </c>
      <c r="G1491" s="4" t="s">
        <v>14</v>
      </c>
      <c r="H1491" s="4">
        <v>99</v>
      </c>
      <c r="I1491" s="4">
        <v>108</v>
      </c>
      <c r="J1491" s="4">
        <v>97</v>
      </c>
      <c r="K1491" s="4">
        <v>111</v>
      </c>
      <c r="L1491" s="4">
        <v>28</v>
      </c>
      <c r="M1491" s="4">
        <v>8</v>
      </c>
      <c r="N1491" s="4">
        <v>9</v>
      </c>
      <c r="O1491" s="4">
        <v>51</v>
      </c>
      <c r="P1491" s="4">
        <v>155</v>
      </c>
      <c r="Q1491" s="4">
        <v>67</v>
      </c>
      <c r="R1491" s="4">
        <v>148</v>
      </c>
      <c r="S1491" s="4">
        <v>93</v>
      </c>
      <c r="T1491" s="4">
        <v>112</v>
      </c>
      <c r="U1491" s="4">
        <v>12</v>
      </c>
      <c r="V1491" s="4">
        <v>14</v>
      </c>
      <c r="W1491" s="4">
        <v>87</v>
      </c>
      <c r="X1491" s="4">
        <v>104</v>
      </c>
      <c r="Y1491" s="4">
        <v>49</v>
      </c>
      <c r="Z1491" s="4">
        <v>38</v>
      </c>
      <c r="AA1491" s="4">
        <v>16</v>
      </c>
      <c r="AB1491" s="4">
        <v>54</v>
      </c>
      <c r="AC1491" s="4">
        <v>157</v>
      </c>
      <c r="AD1491" s="4">
        <v>19</v>
      </c>
      <c r="AE1491" s="4">
        <v>11</v>
      </c>
      <c r="AF1491" s="4">
        <v>5</v>
      </c>
      <c r="AG1491" s="4">
        <v>34</v>
      </c>
      <c r="AH1491" s="4">
        <v>100</v>
      </c>
      <c r="AI1491" s="4">
        <v>65</v>
      </c>
      <c r="AJ1491" s="4">
        <v>82</v>
      </c>
      <c r="AK1491" s="4">
        <v>110</v>
      </c>
      <c r="AL1491" s="4">
        <v>47</v>
      </c>
      <c r="AM1491" s="4">
        <v>2</v>
      </c>
      <c r="AN1491" s="4">
        <v>1</v>
      </c>
      <c r="AO1491" s="4">
        <v>130</v>
      </c>
      <c r="AP1491" s="4">
        <v>2</v>
      </c>
      <c r="AQ1491" s="4">
        <v>116</v>
      </c>
      <c r="AR1491" s="4">
        <v>66</v>
      </c>
      <c r="AS1491" s="4">
        <v>21</v>
      </c>
      <c r="AT1491" s="4">
        <v>166</v>
      </c>
      <c r="AU1491" s="4">
        <v>91</v>
      </c>
      <c r="AV1491" s="4">
        <v>116</v>
      </c>
      <c r="AW1491" s="4">
        <v>92</v>
      </c>
      <c r="AX1491" s="4">
        <v>30</v>
      </c>
      <c r="AY1491" s="4">
        <v>49</v>
      </c>
    </row>
    <row r="1492" spans="1:51">
      <c r="A1492" s="3"/>
      <c r="C1492" s="11">
        <v>7.0000000000000007E-2</v>
      </c>
      <c r="D1492" s="11">
        <v>0.06</v>
      </c>
      <c r="E1492" s="11">
        <v>0.09</v>
      </c>
      <c r="F1492" s="4" t="s">
        <v>14</v>
      </c>
      <c r="G1492" s="4" t="s">
        <v>14</v>
      </c>
      <c r="H1492" s="11">
        <v>7.0000000000000007E-2</v>
      </c>
      <c r="I1492" s="11">
        <v>7.0000000000000007E-2</v>
      </c>
      <c r="J1492" s="11">
        <v>0.08</v>
      </c>
      <c r="K1492" s="11">
        <v>7.0000000000000007E-2</v>
      </c>
      <c r="L1492" s="11">
        <v>0.09</v>
      </c>
      <c r="M1492" s="11">
        <v>0.09</v>
      </c>
      <c r="N1492" s="11">
        <v>0.05</v>
      </c>
      <c r="O1492" s="11">
        <v>7.0000000000000007E-2</v>
      </c>
      <c r="P1492" s="11">
        <v>7.0000000000000007E-2</v>
      </c>
      <c r="Q1492" s="11">
        <v>0.06</v>
      </c>
      <c r="R1492" s="11">
        <v>0.08</v>
      </c>
      <c r="S1492" s="11">
        <v>0.06</v>
      </c>
      <c r="T1492" s="11">
        <v>0.08</v>
      </c>
      <c r="U1492" s="11">
        <v>0.06</v>
      </c>
      <c r="V1492" s="11">
        <v>0.05</v>
      </c>
      <c r="W1492" s="11">
        <v>0.08</v>
      </c>
      <c r="X1492" s="11">
        <v>7.0000000000000007E-2</v>
      </c>
      <c r="Y1492" s="11">
        <v>7.0000000000000007E-2</v>
      </c>
      <c r="Z1492" s="11">
        <v>7.0000000000000007E-2</v>
      </c>
      <c r="AA1492" s="11">
        <v>0.05</v>
      </c>
      <c r="AB1492" s="11">
        <v>0.08</v>
      </c>
      <c r="AC1492" s="11">
        <v>7.0000000000000007E-2</v>
      </c>
      <c r="AD1492" s="11">
        <v>0.12</v>
      </c>
      <c r="AE1492" s="11">
        <v>0.04</v>
      </c>
      <c r="AF1492" s="11">
        <v>0.05</v>
      </c>
      <c r="AG1492" s="11">
        <v>0.05</v>
      </c>
      <c r="AH1492" s="11">
        <v>7.0000000000000007E-2</v>
      </c>
      <c r="AI1492" s="11">
        <v>0.08</v>
      </c>
      <c r="AJ1492" s="11">
        <v>0.08</v>
      </c>
      <c r="AK1492" s="11">
        <v>0.06</v>
      </c>
      <c r="AL1492" s="11">
        <v>7.0000000000000007E-2</v>
      </c>
      <c r="AM1492" s="11">
        <v>0.02</v>
      </c>
      <c r="AN1492" s="11">
        <v>0.05</v>
      </c>
      <c r="AO1492" s="11">
        <v>7.0000000000000007E-2</v>
      </c>
      <c r="AP1492" s="11">
        <v>0.06</v>
      </c>
      <c r="AQ1492" s="11">
        <v>7.0000000000000007E-2</v>
      </c>
      <c r="AR1492" s="11">
        <v>0.06</v>
      </c>
      <c r="AS1492" s="11">
        <v>0.12</v>
      </c>
      <c r="AT1492" s="11">
        <v>0.06</v>
      </c>
      <c r="AU1492" s="11">
        <v>0.08</v>
      </c>
      <c r="AV1492" s="11">
        <v>0.06</v>
      </c>
      <c r="AW1492" s="11">
        <v>0.06</v>
      </c>
      <c r="AX1492" s="11">
        <v>7.0000000000000007E-2</v>
      </c>
      <c r="AY1492" s="11">
        <v>7.0000000000000007E-2</v>
      </c>
    </row>
    <row r="1493" spans="1:51">
      <c r="A1493" s="3"/>
      <c r="B1493" t="s">
        <v>131</v>
      </c>
      <c r="C1493" s="4">
        <v>60</v>
      </c>
      <c r="D1493" s="4">
        <v>47</v>
      </c>
      <c r="E1493" s="4">
        <v>13</v>
      </c>
      <c r="F1493" s="4" t="s">
        <v>14</v>
      </c>
      <c r="G1493" s="4" t="s">
        <v>14</v>
      </c>
      <c r="H1493" s="4">
        <v>19</v>
      </c>
      <c r="I1493" s="4">
        <v>34</v>
      </c>
      <c r="J1493" s="4">
        <v>23</v>
      </c>
      <c r="K1493" s="4">
        <v>33</v>
      </c>
      <c r="L1493" s="4">
        <v>5</v>
      </c>
      <c r="M1493" s="4" t="s">
        <v>14</v>
      </c>
      <c r="N1493" s="4">
        <v>2</v>
      </c>
      <c r="O1493" s="4">
        <v>13</v>
      </c>
      <c r="P1493" s="4">
        <v>40</v>
      </c>
      <c r="Q1493" s="4">
        <v>16</v>
      </c>
      <c r="R1493" s="4">
        <v>40</v>
      </c>
      <c r="S1493" s="4">
        <v>27</v>
      </c>
      <c r="T1493" s="4">
        <v>25</v>
      </c>
      <c r="U1493" s="4">
        <v>9</v>
      </c>
      <c r="V1493" s="4">
        <v>5</v>
      </c>
      <c r="W1493" s="4">
        <v>29</v>
      </c>
      <c r="X1493" s="4">
        <v>17</v>
      </c>
      <c r="Y1493" s="4">
        <v>16</v>
      </c>
      <c r="Z1493" s="4">
        <v>6</v>
      </c>
      <c r="AA1493" s="4">
        <v>8</v>
      </c>
      <c r="AB1493" s="4">
        <v>9</v>
      </c>
      <c r="AC1493" s="4">
        <v>38</v>
      </c>
      <c r="AD1493" s="4">
        <v>1</v>
      </c>
      <c r="AE1493" s="4">
        <v>9</v>
      </c>
      <c r="AF1493" s="4">
        <v>1</v>
      </c>
      <c r="AG1493" s="4">
        <v>23</v>
      </c>
      <c r="AH1493" s="4">
        <v>20</v>
      </c>
      <c r="AI1493" s="4">
        <v>12</v>
      </c>
      <c r="AJ1493" s="4">
        <v>21</v>
      </c>
      <c r="AK1493" s="4">
        <v>31</v>
      </c>
      <c r="AL1493" s="4">
        <v>15</v>
      </c>
      <c r="AM1493" s="4">
        <v>1</v>
      </c>
      <c r="AN1493" s="4">
        <v>2</v>
      </c>
      <c r="AO1493" s="4">
        <v>26</v>
      </c>
      <c r="AP1493" s="4">
        <v>2</v>
      </c>
      <c r="AQ1493" s="4">
        <v>24</v>
      </c>
      <c r="AR1493" s="4">
        <v>23</v>
      </c>
      <c r="AS1493" s="4">
        <v>2</v>
      </c>
      <c r="AT1493" s="4">
        <v>50</v>
      </c>
      <c r="AU1493" s="4">
        <v>24</v>
      </c>
      <c r="AV1493" s="4">
        <v>29</v>
      </c>
      <c r="AW1493" s="4">
        <v>24</v>
      </c>
      <c r="AX1493" s="4">
        <v>8</v>
      </c>
      <c r="AY1493" s="4">
        <v>8</v>
      </c>
    </row>
    <row r="1494" spans="1:51">
      <c r="A1494" s="3"/>
      <c r="C1494" s="11">
        <v>0.02</v>
      </c>
      <c r="D1494" s="11">
        <v>0.02</v>
      </c>
      <c r="E1494" s="11">
        <v>0.02</v>
      </c>
      <c r="F1494" s="4" t="s">
        <v>14</v>
      </c>
      <c r="G1494" s="4" t="s">
        <v>14</v>
      </c>
      <c r="H1494" s="11">
        <v>0.01</v>
      </c>
      <c r="I1494" s="11">
        <v>0.02</v>
      </c>
      <c r="J1494" s="11">
        <v>0.02</v>
      </c>
      <c r="K1494" s="11">
        <v>0.02</v>
      </c>
      <c r="L1494" s="11">
        <v>0.01</v>
      </c>
      <c r="M1494" s="4" t="s">
        <v>14</v>
      </c>
      <c r="N1494" s="11">
        <v>0.01</v>
      </c>
      <c r="O1494" s="11">
        <v>0.02</v>
      </c>
      <c r="P1494" s="11">
        <v>0.02</v>
      </c>
      <c r="Q1494" s="11">
        <v>0.01</v>
      </c>
      <c r="R1494" s="11">
        <v>0.02</v>
      </c>
      <c r="S1494" s="11">
        <v>0.02</v>
      </c>
      <c r="T1494" s="11">
        <v>0.02</v>
      </c>
      <c r="U1494" s="11">
        <v>0.05</v>
      </c>
      <c r="V1494" s="11">
        <v>0.02</v>
      </c>
      <c r="W1494" s="11">
        <v>0.02</v>
      </c>
      <c r="X1494" s="11">
        <v>0.01</v>
      </c>
      <c r="Y1494" s="11">
        <v>0.02</v>
      </c>
      <c r="Z1494" s="11">
        <v>0.01</v>
      </c>
      <c r="AA1494" s="11">
        <v>0.03</v>
      </c>
      <c r="AB1494" s="11">
        <v>0.01</v>
      </c>
      <c r="AC1494" s="11">
        <v>0.02</v>
      </c>
      <c r="AD1494" s="11">
        <v>0.01</v>
      </c>
      <c r="AE1494" s="11">
        <v>0.03</v>
      </c>
      <c r="AF1494" s="11">
        <v>0.01</v>
      </c>
      <c r="AG1494" s="11">
        <v>0.04</v>
      </c>
      <c r="AH1494" s="11">
        <v>0.01</v>
      </c>
      <c r="AI1494" s="11">
        <v>0.01</v>
      </c>
      <c r="AJ1494" s="11">
        <v>0.02</v>
      </c>
      <c r="AK1494" s="11">
        <v>0.02</v>
      </c>
      <c r="AL1494" s="11">
        <v>0.02</v>
      </c>
      <c r="AM1494" s="11">
        <v>0.01</v>
      </c>
      <c r="AN1494" s="11">
        <v>0.1</v>
      </c>
      <c r="AO1494" s="11">
        <v>0.01</v>
      </c>
      <c r="AP1494" s="11">
        <v>7.0000000000000007E-2</v>
      </c>
      <c r="AQ1494" s="11">
        <v>0.01</v>
      </c>
      <c r="AR1494" s="11">
        <v>0.02</v>
      </c>
      <c r="AS1494" s="11">
        <v>0.01</v>
      </c>
      <c r="AT1494" s="11">
        <v>0.02</v>
      </c>
      <c r="AU1494" s="11">
        <v>0.02</v>
      </c>
      <c r="AV1494" s="11">
        <v>0.02</v>
      </c>
      <c r="AW1494" s="11">
        <v>0.02</v>
      </c>
      <c r="AX1494" s="11">
        <v>0.02</v>
      </c>
      <c r="AY1494" s="11">
        <v>0.01</v>
      </c>
    </row>
    <row r="1495" spans="1:51">
      <c r="A1495" s="3"/>
      <c r="B1495" t="s">
        <v>379</v>
      </c>
      <c r="C1495" s="4">
        <v>2095</v>
      </c>
      <c r="D1495" s="4">
        <v>1559</v>
      </c>
      <c r="E1495" s="4">
        <v>536</v>
      </c>
      <c r="F1495" s="4" t="s">
        <v>14</v>
      </c>
      <c r="G1495" s="4" t="s">
        <v>14</v>
      </c>
      <c r="H1495" s="4">
        <v>939</v>
      </c>
      <c r="I1495" s="4">
        <v>1104</v>
      </c>
      <c r="J1495" s="4">
        <v>844</v>
      </c>
      <c r="K1495" s="4">
        <v>1133</v>
      </c>
      <c r="L1495" s="4">
        <v>219</v>
      </c>
      <c r="M1495" s="4">
        <v>58</v>
      </c>
      <c r="N1495" s="4">
        <v>138</v>
      </c>
      <c r="O1495" s="4">
        <v>532</v>
      </c>
      <c r="P1495" s="4">
        <v>1511</v>
      </c>
      <c r="Q1495" s="4">
        <v>855</v>
      </c>
      <c r="R1495" s="4">
        <v>1231</v>
      </c>
      <c r="S1495" s="4">
        <v>1072</v>
      </c>
      <c r="T1495" s="4">
        <v>956</v>
      </c>
      <c r="U1495" s="4">
        <v>128</v>
      </c>
      <c r="V1495" s="4">
        <v>194</v>
      </c>
      <c r="W1495" s="4">
        <v>789</v>
      </c>
      <c r="X1495" s="4">
        <v>981</v>
      </c>
      <c r="Y1495" s="4">
        <v>463</v>
      </c>
      <c r="Z1495" s="4">
        <v>401</v>
      </c>
      <c r="AA1495" s="4">
        <v>214</v>
      </c>
      <c r="AB1495" s="4">
        <v>486</v>
      </c>
      <c r="AC1495" s="4">
        <v>1564</v>
      </c>
      <c r="AD1495" s="4">
        <v>105</v>
      </c>
      <c r="AE1495" s="4">
        <v>199</v>
      </c>
      <c r="AF1495" s="4">
        <v>57</v>
      </c>
      <c r="AG1495" s="4">
        <v>474</v>
      </c>
      <c r="AH1495" s="4">
        <v>1006</v>
      </c>
      <c r="AI1495" s="4">
        <v>543</v>
      </c>
      <c r="AJ1495" s="4">
        <v>711</v>
      </c>
      <c r="AK1495" s="4">
        <v>1300</v>
      </c>
      <c r="AL1495" s="4">
        <v>491</v>
      </c>
      <c r="AM1495" s="4">
        <v>79</v>
      </c>
      <c r="AN1495" s="4">
        <v>15</v>
      </c>
      <c r="AO1495" s="4">
        <v>1341</v>
      </c>
      <c r="AP1495" s="4">
        <v>16</v>
      </c>
      <c r="AQ1495" s="4">
        <v>1193</v>
      </c>
      <c r="AR1495" s="4">
        <v>749</v>
      </c>
      <c r="AS1495" s="4">
        <v>99</v>
      </c>
      <c r="AT1495" s="4">
        <v>1886</v>
      </c>
      <c r="AU1495" s="4">
        <v>668</v>
      </c>
      <c r="AV1495" s="4">
        <v>1375</v>
      </c>
      <c r="AW1495" s="4">
        <v>1029</v>
      </c>
      <c r="AX1495" s="4">
        <v>301</v>
      </c>
      <c r="AY1495" s="4">
        <v>501</v>
      </c>
    </row>
    <row r="1496" spans="1:51">
      <c r="A1496" s="3"/>
      <c r="C1496" s="11">
        <v>0.68</v>
      </c>
      <c r="D1496" s="11">
        <v>0.69</v>
      </c>
      <c r="E1496" s="11">
        <v>0.66</v>
      </c>
      <c r="F1496" s="4" t="s">
        <v>14</v>
      </c>
      <c r="G1496" s="4" t="s">
        <v>14</v>
      </c>
      <c r="H1496" s="11">
        <v>0.71</v>
      </c>
      <c r="I1496" s="11">
        <v>0.67</v>
      </c>
      <c r="J1496" s="11">
        <v>0.68</v>
      </c>
      <c r="K1496" s="11">
        <v>0.68</v>
      </c>
      <c r="L1496" s="11">
        <v>0.69</v>
      </c>
      <c r="M1496" s="11">
        <v>0.7</v>
      </c>
      <c r="N1496" s="11">
        <v>0.79</v>
      </c>
      <c r="O1496" s="11">
        <v>0.69</v>
      </c>
      <c r="P1496" s="11">
        <v>0.69</v>
      </c>
      <c r="Q1496" s="11">
        <v>0.72</v>
      </c>
      <c r="R1496" s="11">
        <v>0.67</v>
      </c>
      <c r="S1496" s="11">
        <v>0.71</v>
      </c>
      <c r="T1496" s="11">
        <v>0.66</v>
      </c>
      <c r="U1496" s="11">
        <v>0.65</v>
      </c>
      <c r="V1496" s="11">
        <v>0.75</v>
      </c>
      <c r="W1496" s="11">
        <v>0.68</v>
      </c>
      <c r="X1496" s="11">
        <v>0.68</v>
      </c>
      <c r="Y1496" s="11">
        <v>0.7</v>
      </c>
      <c r="Z1496" s="11">
        <v>0.7</v>
      </c>
      <c r="AA1496" s="11">
        <v>0.69</v>
      </c>
      <c r="AB1496" s="11">
        <v>0.69</v>
      </c>
      <c r="AC1496" s="11">
        <v>0.7</v>
      </c>
      <c r="AD1496" s="11">
        <v>0.65</v>
      </c>
      <c r="AE1496" s="11">
        <v>0.65</v>
      </c>
      <c r="AF1496" s="11">
        <v>0.63</v>
      </c>
      <c r="AG1496" s="11">
        <v>0.72</v>
      </c>
      <c r="AH1496" s="11">
        <v>0.68</v>
      </c>
      <c r="AI1496" s="11">
        <v>0.67</v>
      </c>
      <c r="AJ1496" s="11">
        <v>0.71</v>
      </c>
      <c r="AK1496" s="11">
        <v>0.68</v>
      </c>
      <c r="AL1496" s="11">
        <v>0.69</v>
      </c>
      <c r="AM1496" s="11">
        <v>0.83</v>
      </c>
      <c r="AN1496" s="11">
        <v>0.72</v>
      </c>
      <c r="AO1496" s="11">
        <v>0.69</v>
      </c>
      <c r="AP1496" s="11">
        <v>0.57999999999999996</v>
      </c>
      <c r="AQ1496" s="11">
        <v>0.69</v>
      </c>
      <c r="AR1496" s="11">
        <v>0.7</v>
      </c>
      <c r="AS1496" s="11">
        <v>0.59</v>
      </c>
      <c r="AT1496" s="11">
        <v>0.7</v>
      </c>
      <c r="AU1496" s="11">
        <v>0.62</v>
      </c>
      <c r="AV1496" s="11">
        <v>0.72</v>
      </c>
      <c r="AW1496" s="11">
        <v>0.71</v>
      </c>
      <c r="AX1496" s="11">
        <v>0.68</v>
      </c>
      <c r="AY1496" s="11">
        <v>0.67</v>
      </c>
    </row>
    <row r="1497" spans="1:51">
      <c r="A1497" s="3"/>
      <c r="B1497" t="s">
        <v>380</v>
      </c>
      <c r="C1497" s="4">
        <v>907</v>
      </c>
      <c r="D1497" s="4">
        <v>648</v>
      </c>
      <c r="E1497" s="4">
        <v>259</v>
      </c>
      <c r="F1497" s="4" t="s">
        <v>14</v>
      </c>
      <c r="G1497" s="4" t="s">
        <v>14</v>
      </c>
      <c r="H1497" s="4">
        <v>365</v>
      </c>
      <c r="I1497" s="4">
        <v>518</v>
      </c>
      <c r="J1497" s="4">
        <v>380</v>
      </c>
      <c r="K1497" s="4">
        <v>499</v>
      </c>
      <c r="L1497" s="4">
        <v>93</v>
      </c>
      <c r="M1497" s="4">
        <v>25</v>
      </c>
      <c r="N1497" s="4">
        <v>35</v>
      </c>
      <c r="O1497" s="4">
        <v>228</v>
      </c>
      <c r="P1497" s="4">
        <v>654</v>
      </c>
      <c r="Q1497" s="4">
        <v>325</v>
      </c>
      <c r="R1497" s="4">
        <v>580</v>
      </c>
      <c r="S1497" s="4">
        <v>415</v>
      </c>
      <c r="T1497" s="4">
        <v>456</v>
      </c>
      <c r="U1497" s="4">
        <v>61</v>
      </c>
      <c r="V1497" s="4">
        <v>60</v>
      </c>
      <c r="W1497" s="4">
        <v>346</v>
      </c>
      <c r="X1497" s="4">
        <v>441</v>
      </c>
      <c r="Y1497" s="4">
        <v>180</v>
      </c>
      <c r="Z1497" s="4">
        <v>167</v>
      </c>
      <c r="AA1497" s="4">
        <v>87</v>
      </c>
      <c r="AB1497" s="4">
        <v>214</v>
      </c>
      <c r="AC1497" s="4">
        <v>647</v>
      </c>
      <c r="AD1497" s="4">
        <v>54</v>
      </c>
      <c r="AE1497" s="4">
        <v>97</v>
      </c>
      <c r="AF1497" s="4">
        <v>33</v>
      </c>
      <c r="AG1497" s="4">
        <v>165</v>
      </c>
      <c r="AH1497" s="4">
        <v>444</v>
      </c>
      <c r="AI1497" s="4">
        <v>258</v>
      </c>
      <c r="AJ1497" s="4">
        <v>274</v>
      </c>
      <c r="AK1497" s="4">
        <v>577</v>
      </c>
      <c r="AL1497" s="4">
        <v>204</v>
      </c>
      <c r="AM1497" s="4">
        <v>16</v>
      </c>
      <c r="AN1497" s="4">
        <v>4</v>
      </c>
      <c r="AO1497" s="4">
        <v>571</v>
      </c>
      <c r="AP1497" s="4">
        <v>9</v>
      </c>
      <c r="AQ1497" s="4">
        <v>507</v>
      </c>
      <c r="AR1497" s="4">
        <v>296</v>
      </c>
      <c r="AS1497" s="4">
        <v>67</v>
      </c>
      <c r="AT1497" s="4">
        <v>763</v>
      </c>
      <c r="AU1497" s="4">
        <v>386</v>
      </c>
      <c r="AV1497" s="4">
        <v>497</v>
      </c>
      <c r="AW1497" s="4">
        <v>396</v>
      </c>
      <c r="AX1497" s="4">
        <v>134</v>
      </c>
      <c r="AY1497" s="4">
        <v>242</v>
      </c>
    </row>
    <row r="1498" spans="1:51">
      <c r="A1498" s="3"/>
      <c r="C1498" s="11">
        <v>0.3</v>
      </c>
      <c r="D1498" s="11">
        <v>0.28999999999999998</v>
      </c>
      <c r="E1498" s="11">
        <v>0.32</v>
      </c>
      <c r="F1498" s="4" t="s">
        <v>14</v>
      </c>
      <c r="G1498" s="4" t="s">
        <v>14</v>
      </c>
      <c r="H1498" s="11">
        <v>0.28000000000000003</v>
      </c>
      <c r="I1498" s="11">
        <v>0.31</v>
      </c>
      <c r="J1498" s="11">
        <v>0.3</v>
      </c>
      <c r="K1498" s="11">
        <v>0.3</v>
      </c>
      <c r="L1498" s="11">
        <v>0.28999999999999998</v>
      </c>
      <c r="M1498" s="11">
        <v>0.3</v>
      </c>
      <c r="N1498" s="11">
        <v>0.2</v>
      </c>
      <c r="O1498" s="11">
        <v>0.3</v>
      </c>
      <c r="P1498" s="11">
        <v>0.3</v>
      </c>
      <c r="Q1498" s="11">
        <v>0.27</v>
      </c>
      <c r="R1498" s="11">
        <v>0.31</v>
      </c>
      <c r="S1498" s="11">
        <v>0.27</v>
      </c>
      <c r="T1498" s="11">
        <v>0.32</v>
      </c>
      <c r="U1498" s="11">
        <v>0.31</v>
      </c>
      <c r="V1498" s="11">
        <v>0.23</v>
      </c>
      <c r="W1498" s="11">
        <v>0.3</v>
      </c>
      <c r="X1498" s="11">
        <v>0.31</v>
      </c>
      <c r="Y1498" s="11">
        <v>0.27</v>
      </c>
      <c r="Z1498" s="11">
        <v>0.28999999999999998</v>
      </c>
      <c r="AA1498" s="11">
        <v>0.28000000000000003</v>
      </c>
      <c r="AB1498" s="11">
        <v>0.3</v>
      </c>
      <c r="AC1498" s="11">
        <v>0.28999999999999998</v>
      </c>
      <c r="AD1498" s="11">
        <v>0.34</v>
      </c>
      <c r="AE1498" s="11">
        <v>0.32</v>
      </c>
      <c r="AF1498" s="11">
        <v>0.36</v>
      </c>
      <c r="AG1498" s="11">
        <v>0.25</v>
      </c>
      <c r="AH1498" s="11">
        <v>0.3</v>
      </c>
      <c r="AI1498" s="11">
        <v>0.32</v>
      </c>
      <c r="AJ1498" s="11">
        <v>0.27</v>
      </c>
      <c r="AK1498" s="11">
        <v>0.3</v>
      </c>
      <c r="AL1498" s="11">
        <v>0.28999999999999998</v>
      </c>
      <c r="AM1498" s="11">
        <v>0.16</v>
      </c>
      <c r="AN1498" s="11">
        <v>0.18</v>
      </c>
      <c r="AO1498" s="11">
        <v>0.28999999999999998</v>
      </c>
      <c r="AP1498" s="11">
        <v>0.35</v>
      </c>
      <c r="AQ1498" s="11">
        <v>0.28999999999999998</v>
      </c>
      <c r="AR1498" s="11">
        <v>0.28000000000000003</v>
      </c>
      <c r="AS1498" s="11">
        <v>0.4</v>
      </c>
      <c r="AT1498" s="11">
        <v>0.28000000000000003</v>
      </c>
      <c r="AU1498" s="11">
        <v>0.36</v>
      </c>
      <c r="AV1498" s="11">
        <v>0.26</v>
      </c>
      <c r="AW1498" s="11">
        <v>0.27</v>
      </c>
      <c r="AX1498" s="11">
        <v>0.3</v>
      </c>
      <c r="AY1498" s="11">
        <v>0.32</v>
      </c>
    </row>
    <row r="1499" spans="1:51">
      <c r="A1499" s="3"/>
    </row>
    <row r="1500" spans="1:51">
      <c r="A1500" s="3"/>
    </row>
    <row r="1501" spans="1:51">
      <c r="A1501" s="2" t="s">
        <v>383</v>
      </c>
    </row>
    <row r="1502" spans="1:51">
      <c r="A1502" s="3"/>
    </row>
    <row r="1503" spans="1:51" s="10" customFormat="1" ht="29.25" customHeight="1">
      <c r="A1503" s="9"/>
      <c r="C1503" s="7" t="s">
        <v>39</v>
      </c>
      <c r="D1503" s="14" t="s">
        <v>15</v>
      </c>
      <c r="E1503" s="15"/>
      <c r="F1503" s="15"/>
      <c r="G1503" s="15"/>
      <c r="H1503" s="14" t="s">
        <v>16</v>
      </c>
      <c r="I1503" s="15"/>
      <c r="J1503" s="14" t="s">
        <v>17</v>
      </c>
      <c r="K1503" s="15"/>
      <c r="L1503" s="15"/>
      <c r="M1503" s="15"/>
      <c r="N1503" s="15"/>
      <c r="O1503" s="14" t="s">
        <v>40</v>
      </c>
      <c r="P1503" s="15"/>
      <c r="Q1503" s="14" t="s">
        <v>19</v>
      </c>
      <c r="R1503" s="15"/>
      <c r="S1503" s="14" t="s">
        <v>41</v>
      </c>
      <c r="T1503" s="15"/>
      <c r="U1503" s="14" t="s">
        <v>42</v>
      </c>
      <c r="V1503" s="15"/>
      <c r="W1503" s="15"/>
      <c r="X1503" s="15"/>
      <c r="Y1503" s="14" t="s">
        <v>22</v>
      </c>
      <c r="Z1503" s="15"/>
      <c r="AA1503" s="15"/>
      <c r="AB1503" s="15"/>
      <c r="AC1503" s="15"/>
      <c r="AD1503" s="15"/>
      <c r="AE1503" s="15"/>
      <c r="AF1503" s="15"/>
      <c r="AG1503" s="14" t="s">
        <v>23</v>
      </c>
      <c r="AH1503" s="15"/>
      <c r="AI1503" s="15"/>
      <c r="AJ1503" s="14" t="s">
        <v>24</v>
      </c>
      <c r="AK1503" s="15"/>
      <c r="AL1503" s="14" t="s">
        <v>25</v>
      </c>
      <c r="AM1503" s="15"/>
      <c r="AN1503" s="15"/>
      <c r="AO1503" s="15"/>
      <c r="AP1503" s="15"/>
      <c r="AQ1503" s="15"/>
      <c r="AR1503" s="15"/>
      <c r="AS1503" s="14" t="s">
        <v>26</v>
      </c>
      <c r="AT1503" s="15"/>
      <c r="AU1503" s="14" t="s">
        <v>43</v>
      </c>
      <c r="AV1503" s="15"/>
      <c r="AW1503" s="14" t="s">
        <v>44</v>
      </c>
      <c r="AX1503" s="15"/>
      <c r="AY1503" s="15"/>
    </row>
    <row r="1504" spans="1:51" s="7" customFormat="1" ht="32.25" customHeight="1">
      <c r="A1504" s="6"/>
      <c r="D1504" s="8" t="s">
        <v>45</v>
      </c>
      <c r="E1504" s="8" t="s">
        <v>46</v>
      </c>
      <c r="F1504" s="8" t="s">
        <v>47</v>
      </c>
      <c r="G1504" s="8" t="s">
        <v>48</v>
      </c>
      <c r="H1504" s="8" t="s">
        <v>49</v>
      </c>
      <c r="I1504" s="8" t="s">
        <v>50</v>
      </c>
      <c r="J1504" s="8" t="s">
        <v>51</v>
      </c>
      <c r="K1504" s="8" t="s">
        <v>52</v>
      </c>
      <c r="L1504" s="8" t="s">
        <v>53</v>
      </c>
      <c r="M1504" s="8" t="s">
        <v>54</v>
      </c>
      <c r="N1504" s="8" t="s">
        <v>55</v>
      </c>
      <c r="O1504" s="8" t="s">
        <v>56</v>
      </c>
      <c r="P1504" s="8" t="s">
        <v>57</v>
      </c>
      <c r="Q1504" s="8" t="s">
        <v>56</v>
      </c>
      <c r="R1504" s="8" t="s">
        <v>57</v>
      </c>
      <c r="S1504" s="8" t="s">
        <v>56</v>
      </c>
      <c r="T1504" s="8" t="s">
        <v>57</v>
      </c>
      <c r="U1504" s="8" t="s">
        <v>58</v>
      </c>
      <c r="V1504" s="8" t="s">
        <v>59</v>
      </c>
      <c r="W1504" s="8" t="s">
        <v>60</v>
      </c>
      <c r="X1504" s="8" t="s">
        <v>61</v>
      </c>
      <c r="Y1504" s="8" t="s">
        <v>62</v>
      </c>
      <c r="Z1504" s="8" t="s">
        <v>63</v>
      </c>
      <c r="AA1504" s="8" t="s">
        <v>64</v>
      </c>
      <c r="AB1504" s="8" t="s">
        <v>65</v>
      </c>
      <c r="AC1504" s="8" t="s">
        <v>66</v>
      </c>
      <c r="AD1504" s="8" t="s">
        <v>67</v>
      </c>
      <c r="AE1504" s="8" t="s">
        <v>68</v>
      </c>
      <c r="AF1504" s="8" t="s">
        <v>69</v>
      </c>
      <c r="AG1504" s="8" t="s">
        <v>70</v>
      </c>
      <c r="AH1504" s="8" t="s">
        <v>71</v>
      </c>
      <c r="AI1504" s="8" t="s">
        <v>72</v>
      </c>
      <c r="AJ1504" s="8" t="s">
        <v>73</v>
      </c>
      <c r="AK1504" s="8" t="s">
        <v>74</v>
      </c>
      <c r="AL1504" s="8" t="s">
        <v>75</v>
      </c>
      <c r="AM1504" s="8" t="s">
        <v>76</v>
      </c>
      <c r="AN1504" s="8" t="s">
        <v>77</v>
      </c>
      <c r="AO1504" s="8" t="s">
        <v>78</v>
      </c>
      <c r="AP1504" s="8" t="s">
        <v>79</v>
      </c>
      <c r="AQ1504" s="8" t="s">
        <v>80</v>
      </c>
      <c r="AR1504" s="8" t="s">
        <v>81</v>
      </c>
      <c r="AS1504" s="8" t="s">
        <v>82</v>
      </c>
      <c r="AT1504" s="8" t="s">
        <v>57</v>
      </c>
      <c r="AU1504" s="8" t="s">
        <v>56</v>
      </c>
      <c r="AV1504" s="8" t="s">
        <v>57</v>
      </c>
      <c r="AW1504" s="8" t="s">
        <v>83</v>
      </c>
      <c r="AX1504" s="8" t="s">
        <v>84</v>
      </c>
      <c r="AY1504" s="8" t="s">
        <v>85</v>
      </c>
    </row>
    <row r="1505" spans="1:51">
      <c r="A1505" s="3" t="s">
        <v>86</v>
      </c>
      <c r="C1505" s="4">
        <v>3063</v>
      </c>
      <c r="D1505" s="4">
        <v>2254</v>
      </c>
      <c r="E1505" s="4">
        <v>808</v>
      </c>
      <c r="F1505" s="4" t="s">
        <v>14</v>
      </c>
      <c r="G1505" s="4" t="s">
        <v>14</v>
      </c>
      <c r="H1505" s="4">
        <v>1322</v>
      </c>
      <c r="I1505" s="4">
        <v>1656</v>
      </c>
      <c r="J1505" s="4">
        <v>1247</v>
      </c>
      <c r="K1505" s="4">
        <v>1665</v>
      </c>
      <c r="L1505" s="4">
        <v>317</v>
      </c>
      <c r="M1505" s="4">
        <v>83</v>
      </c>
      <c r="N1505" s="4">
        <v>174</v>
      </c>
      <c r="O1505" s="4">
        <v>773</v>
      </c>
      <c r="P1505" s="4">
        <v>2205</v>
      </c>
      <c r="Q1505" s="4">
        <v>1196</v>
      </c>
      <c r="R1505" s="4">
        <v>1852</v>
      </c>
      <c r="S1505" s="4">
        <v>1514</v>
      </c>
      <c r="T1505" s="4">
        <v>1438</v>
      </c>
      <c r="U1505" s="4">
        <v>198</v>
      </c>
      <c r="V1505" s="4">
        <v>259</v>
      </c>
      <c r="W1505" s="4">
        <v>1163</v>
      </c>
      <c r="X1505" s="4">
        <v>1439</v>
      </c>
      <c r="Y1505" s="4">
        <v>658</v>
      </c>
      <c r="Z1505" s="4">
        <v>573</v>
      </c>
      <c r="AA1505" s="4">
        <v>308</v>
      </c>
      <c r="AB1505" s="4">
        <v>710</v>
      </c>
      <c r="AC1505" s="4">
        <v>2249</v>
      </c>
      <c r="AD1505" s="4">
        <v>160</v>
      </c>
      <c r="AE1505" s="4">
        <v>305</v>
      </c>
      <c r="AF1505" s="4">
        <v>91</v>
      </c>
      <c r="AG1505" s="4">
        <v>662</v>
      </c>
      <c r="AH1505" s="4">
        <v>1469</v>
      </c>
      <c r="AI1505" s="4">
        <v>812</v>
      </c>
      <c r="AJ1505" s="4">
        <v>1006</v>
      </c>
      <c r="AK1505" s="4">
        <v>1908</v>
      </c>
      <c r="AL1505" s="4">
        <v>711</v>
      </c>
      <c r="AM1505" s="4">
        <v>95</v>
      </c>
      <c r="AN1505" s="4">
        <v>21</v>
      </c>
      <c r="AO1505" s="4">
        <v>1939</v>
      </c>
      <c r="AP1505" s="4">
        <v>27</v>
      </c>
      <c r="AQ1505" s="4">
        <v>1724</v>
      </c>
      <c r="AR1505" s="4">
        <v>1068</v>
      </c>
      <c r="AS1505" s="4">
        <v>167</v>
      </c>
      <c r="AT1505" s="4">
        <v>2699</v>
      </c>
      <c r="AU1505" s="4">
        <v>1078</v>
      </c>
      <c r="AV1505" s="4">
        <v>1900</v>
      </c>
      <c r="AW1505" s="4">
        <v>1450</v>
      </c>
      <c r="AX1505" s="4">
        <v>443</v>
      </c>
      <c r="AY1505" s="4">
        <v>750</v>
      </c>
    </row>
    <row r="1506" spans="1:51">
      <c r="A1506" s="3"/>
    </row>
    <row r="1507" spans="1:51">
      <c r="A1507" s="3" t="s">
        <v>384</v>
      </c>
      <c r="B1507" t="s">
        <v>375</v>
      </c>
      <c r="C1507" s="4">
        <v>980</v>
      </c>
      <c r="D1507" s="4">
        <v>749</v>
      </c>
      <c r="E1507" s="4">
        <v>231</v>
      </c>
      <c r="F1507" s="4" t="s">
        <v>14</v>
      </c>
      <c r="G1507" s="4" t="s">
        <v>14</v>
      </c>
      <c r="H1507" s="4">
        <v>427</v>
      </c>
      <c r="I1507" s="4">
        <v>540</v>
      </c>
      <c r="J1507" s="4">
        <v>429</v>
      </c>
      <c r="K1507" s="4">
        <v>503</v>
      </c>
      <c r="L1507" s="4">
        <v>118</v>
      </c>
      <c r="M1507" s="4">
        <v>28</v>
      </c>
      <c r="N1507" s="4">
        <v>69</v>
      </c>
      <c r="O1507" s="4">
        <v>269</v>
      </c>
      <c r="P1507" s="4">
        <v>698</v>
      </c>
      <c r="Q1507" s="4">
        <v>421</v>
      </c>
      <c r="R1507" s="4">
        <v>558</v>
      </c>
      <c r="S1507" s="4">
        <v>501</v>
      </c>
      <c r="T1507" s="4">
        <v>460</v>
      </c>
      <c r="U1507" s="4">
        <v>45</v>
      </c>
      <c r="V1507" s="4">
        <v>66</v>
      </c>
      <c r="W1507" s="4">
        <v>329</v>
      </c>
      <c r="X1507" s="4">
        <v>539</v>
      </c>
      <c r="Y1507" s="4">
        <v>213</v>
      </c>
      <c r="Z1507" s="4">
        <v>183</v>
      </c>
      <c r="AA1507" s="4">
        <v>87</v>
      </c>
      <c r="AB1507" s="4">
        <v>236</v>
      </c>
      <c r="AC1507" s="4">
        <v>720</v>
      </c>
      <c r="AD1507" s="4">
        <v>43</v>
      </c>
      <c r="AE1507" s="4">
        <v>101</v>
      </c>
      <c r="AF1507" s="4">
        <v>27</v>
      </c>
      <c r="AG1507" s="4">
        <v>170</v>
      </c>
      <c r="AH1507" s="4">
        <v>471</v>
      </c>
      <c r="AI1507" s="4">
        <v>307</v>
      </c>
      <c r="AJ1507" s="4">
        <v>377</v>
      </c>
      <c r="AK1507" s="4">
        <v>572</v>
      </c>
      <c r="AL1507" s="4">
        <v>188</v>
      </c>
      <c r="AM1507" s="4">
        <v>30</v>
      </c>
      <c r="AN1507" s="4">
        <v>6</v>
      </c>
      <c r="AO1507" s="4">
        <v>678</v>
      </c>
      <c r="AP1507" s="4">
        <v>11</v>
      </c>
      <c r="AQ1507" s="4">
        <v>616</v>
      </c>
      <c r="AR1507" s="4">
        <v>298</v>
      </c>
      <c r="AS1507" s="4">
        <v>51</v>
      </c>
      <c r="AT1507" s="4">
        <v>880</v>
      </c>
      <c r="AU1507" s="4">
        <v>276</v>
      </c>
      <c r="AV1507" s="4">
        <v>691</v>
      </c>
      <c r="AW1507" s="4">
        <v>491</v>
      </c>
      <c r="AX1507" s="4">
        <v>148</v>
      </c>
      <c r="AY1507" s="4">
        <v>219</v>
      </c>
    </row>
    <row r="1508" spans="1:51">
      <c r="A1508" s="3"/>
      <c r="C1508" s="11">
        <v>0.32</v>
      </c>
      <c r="D1508" s="11">
        <v>0.33</v>
      </c>
      <c r="E1508" s="11">
        <v>0.28999999999999998</v>
      </c>
      <c r="F1508" s="4" t="s">
        <v>14</v>
      </c>
      <c r="G1508" s="4" t="s">
        <v>14</v>
      </c>
      <c r="H1508" s="11">
        <v>0.32</v>
      </c>
      <c r="I1508" s="11">
        <v>0.33</v>
      </c>
      <c r="J1508" s="11">
        <v>0.34</v>
      </c>
      <c r="K1508" s="11">
        <v>0.3</v>
      </c>
      <c r="L1508" s="11">
        <v>0.37</v>
      </c>
      <c r="M1508" s="11">
        <v>0.33</v>
      </c>
      <c r="N1508" s="11">
        <v>0.4</v>
      </c>
      <c r="O1508" s="11">
        <v>0.35</v>
      </c>
      <c r="P1508" s="11">
        <v>0.32</v>
      </c>
      <c r="Q1508" s="11">
        <v>0.35</v>
      </c>
      <c r="R1508" s="11">
        <v>0.3</v>
      </c>
      <c r="S1508" s="11">
        <v>0.33</v>
      </c>
      <c r="T1508" s="11">
        <v>0.32</v>
      </c>
      <c r="U1508" s="11">
        <v>0.23</v>
      </c>
      <c r="V1508" s="11">
        <v>0.25</v>
      </c>
      <c r="W1508" s="11">
        <v>0.28000000000000003</v>
      </c>
      <c r="X1508" s="11">
        <v>0.37</v>
      </c>
      <c r="Y1508" s="11">
        <v>0.32</v>
      </c>
      <c r="Z1508" s="11">
        <v>0.32</v>
      </c>
      <c r="AA1508" s="11">
        <v>0.28000000000000003</v>
      </c>
      <c r="AB1508" s="11">
        <v>0.33</v>
      </c>
      <c r="AC1508" s="11">
        <v>0.32</v>
      </c>
      <c r="AD1508" s="11">
        <v>0.27</v>
      </c>
      <c r="AE1508" s="11">
        <v>0.33</v>
      </c>
      <c r="AF1508" s="11">
        <v>0.3</v>
      </c>
      <c r="AG1508" s="11">
        <v>0.26</v>
      </c>
      <c r="AH1508" s="11">
        <v>0.32</v>
      </c>
      <c r="AI1508" s="11">
        <v>0.38</v>
      </c>
      <c r="AJ1508" s="11">
        <v>0.37</v>
      </c>
      <c r="AK1508" s="11">
        <v>0.3</v>
      </c>
      <c r="AL1508" s="11">
        <v>0.26</v>
      </c>
      <c r="AM1508" s="11">
        <v>0.32</v>
      </c>
      <c r="AN1508" s="11">
        <v>0.27</v>
      </c>
      <c r="AO1508" s="11">
        <v>0.35</v>
      </c>
      <c r="AP1508" s="11">
        <v>0.41</v>
      </c>
      <c r="AQ1508" s="11">
        <v>0.36</v>
      </c>
      <c r="AR1508" s="11">
        <v>0.28000000000000003</v>
      </c>
      <c r="AS1508" s="11">
        <v>0.3</v>
      </c>
      <c r="AT1508" s="11">
        <v>0.33</v>
      </c>
      <c r="AU1508" s="11">
        <v>0.26</v>
      </c>
      <c r="AV1508" s="11">
        <v>0.36</v>
      </c>
      <c r="AW1508" s="11">
        <v>0.34</v>
      </c>
      <c r="AX1508" s="11">
        <v>0.34</v>
      </c>
      <c r="AY1508" s="11">
        <v>0.28999999999999998</v>
      </c>
    </row>
    <row r="1509" spans="1:51">
      <c r="A1509" s="3"/>
      <c r="B1509" t="s">
        <v>376</v>
      </c>
      <c r="C1509" s="4">
        <v>1630</v>
      </c>
      <c r="D1509" s="4">
        <v>1214</v>
      </c>
      <c r="E1509" s="4">
        <v>415</v>
      </c>
      <c r="F1509" s="4" t="s">
        <v>14</v>
      </c>
      <c r="G1509" s="4" t="s">
        <v>14</v>
      </c>
      <c r="H1509" s="4">
        <v>696</v>
      </c>
      <c r="I1509" s="4">
        <v>884</v>
      </c>
      <c r="J1509" s="4">
        <v>656</v>
      </c>
      <c r="K1509" s="4">
        <v>898</v>
      </c>
      <c r="L1509" s="4">
        <v>168</v>
      </c>
      <c r="M1509" s="4">
        <v>41</v>
      </c>
      <c r="N1509" s="4">
        <v>90</v>
      </c>
      <c r="O1509" s="4">
        <v>404</v>
      </c>
      <c r="P1509" s="4">
        <v>1176</v>
      </c>
      <c r="Q1509" s="4">
        <v>645</v>
      </c>
      <c r="R1509" s="4">
        <v>976</v>
      </c>
      <c r="S1509" s="4">
        <v>840</v>
      </c>
      <c r="T1509" s="4">
        <v>728</v>
      </c>
      <c r="U1509" s="4">
        <v>111</v>
      </c>
      <c r="V1509" s="4">
        <v>145</v>
      </c>
      <c r="W1509" s="4">
        <v>656</v>
      </c>
      <c r="X1509" s="4">
        <v>717</v>
      </c>
      <c r="Y1509" s="4">
        <v>357</v>
      </c>
      <c r="Z1509" s="4">
        <v>310</v>
      </c>
      <c r="AA1509" s="4">
        <v>184</v>
      </c>
      <c r="AB1509" s="4">
        <v>360</v>
      </c>
      <c r="AC1509" s="4">
        <v>1211</v>
      </c>
      <c r="AD1509" s="4">
        <v>89</v>
      </c>
      <c r="AE1509" s="4">
        <v>158</v>
      </c>
      <c r="AF1509" s="4">
        <v>53</v>
      </c>
      <c r="AG1509" s="4">
        <v>375</v>
      </c>
      <c r="AH1509" s="4">
        <v>805</v>
      </c>
      <c r="AI1509" s="4">
        <v>386</v>
      </c>
      <c r="AJ1509" s="4">
        <v>501</v>
      </c>
      <c r="AK1509" s="4">
        <v>1048</v>
      </c>
      <c r="AL1509" s="4">
        <v>415</v>
      </c>
      <c r="AM1509" s="4">
        <v>53</v>
      </c>
      <c r="AN1509" s="4">
        <v>11</v>
      </c>
      <c r="AO1509" s="4">
        <v>992</v>
      </c>
      <c r="AP1509" s="4">
        <v>10</v>
      </c>
      <c r="AQ1509" s="4">
        <v>864</v>
      </c>
      <c r="AR1509" s="4">
        <v>618</v>
      </c>
      <c r="AS1509" s="4">
        <v>81</v>
      </c>
      <c r="AT1509" s="4">
        <v>1442</v>
      </c>
      <c r="AU1509" s="4">
        <v>606</v>
      </c>
      <c r="AV1509" s="4">
        <v>973</v>
      </c>
      <c r="AW1509" s="4">
        <v>772</v>
      </c>
      <c r="AX1509" s="4">
        <v>228</v>
      </c>
      <c r="AY1509" s="4">
        <v>412</v>
      </c>
    </row>
    <row r="1510" spans="1:51">
      <c r="A1510" s="3"/>
      <c r="C1510" s="11">
        <v>0.53</v>
      </c>
      <c r="D1510" s="11">
        <v>0.54</v>
      </c>
      <c r="E1510" s="11">
        <v>0.51</v>
      </c>
      <c r="F1510" s="4" t="s">
        <v>14</v>
      </c>
      <c r="G1510" s="4" t="s">
        <v>14</v>
      </c>
      <c r="H1510" s="11">
        <v>0.53</v>
      </c>
      <c r="I1510" s="11">
        <v>0.53</v>
      </c>
      <c r="J1510" s="11">
        <v>0.53</v>
      </c>
      <c r="K1510" s="11">
        <v>0.54</v>
      </c>
      <c r="L1510" s="11">
        <v>0.53</v>
      </c>
      <c r="M1510" s="11">
        <v>0.49</v>
      </c>
      <c r="N1510" s="11">
        <v>0.52</v>
      </c>
      <c r="O1510" s="11">
        <v>0.52</v>
      </c>
      <c r="P1510" s="11">
        <v>0.53</v>
      </c>
      <c r="Q1510" s="11">
        <v>0.54</v>
      </c>
      <c r="R1510" s="11">
        <v>0.53</v>
      </c>
      <c r="S1510" s="11">
        <v>0.55000000000000004</v>
      </c>
      <c r="T1510" s="11">
        <v>0.51</v>
      </c>
      <c r="U1510" s="11">
        <v>0.56000000000000005</v>
      </c>
      <c r="V1510" s="11">
        <v>0.56000000000000005</v>
      </c>
      <c r="W1510" s="11">
        <v>0.56000000000000005</v>
      </c>
      <c r="X1510" s="11">
        <v>0.5</v>
      </c>
      <c r="Y1510" s="11">
        <v>0.54</v>
      </c>
      <c r="Z1510" s="11">
        <v>0.54</v>
      </c>
      <c r="AA1510" s="11">
        <v>0.6</v>
      </c>
      <c r="AB1510" s="11">
        <v>0.51</v>
      </c>
      <c r="AC1510" s="11">
        <v>0.54</v>
      </c>
      <c r="AD1510" s="11">
        <v>0.56000000000000005</v>
      </c>
      <c r="AE1510" s="11">
        <v>0.52</v>
      </c>
      <c r="AF1510" s="11">
        <v>0.57999999999999996</v>
      </c>
      <c r="AG1510" s="11">
        <v>0.56999999999999995</v>
      </c>
      <c r="AH1510" s="11">
        <v>0.55000000000000004</v>
      </c>
      <c r="AI1510" s="11">
        <v>0.48</v>
      </c>
      <c r="AJ1510" s="11">
        <v>0.5</v>
      </c>
      <c r="AK1510" s="11">
        <v>0.55000000000000004</v>
      </c>
      <c r="AL1510" s="11">
        <v>0.57999999999999996</v>
      </c>
      <c r="AM1510" s="11">
        <v>0.56000000000000005</v>
      </c>
      <c r="AN1510" s="11">
        <v>0.53</v>
      </c>
      <c r="AO1510" s="11">
        <v>0.51</v>
      </c>
      <c r="AP1510" s="11">
        <v>0.38</v>
      </c>
      <c r="AQ1510" s="11">
        <v>0.5</v>
      </c>
      <c r="AR1510" s="11">
        <v>0.57999999999999996</v>
      </c>
      <c r="AS1510" s="11">
        <v>0.48</v>
      </c>
      <c r="AT1510" s="11">
        <v>0.53</v>
      </c>
      <c r="AU1510" s="11">
        <v>0.56000000000000005</v>
      </c>
      <c r="AV1510" s="11">
        <v>0.51</v>
      </c>
      <c r="AW1510" s="11">
        <v>0.53</v>
      </c>
      <c r="AX1510" s="11">
        <v>0.51</v>
      </c>
      <c r="AY1510" s="11">
        <v>0.55000000000000004</v>
      </c>
    </row>
    <row r="1511" spans="1:51">
      <c r="A1511" s="3"/>
      <c r="B1511" t="s">
        <v>377</v>
      </c>
      <c r="C1511" s="4">
        <v>309</v>
      </c>
      <c r="D1511" s="4">
        <v>206</v>
      </c>
      <c r="E1511" s="4">
        <v>103</v>
      </c>
      <c r="F1511" s="4" t="s">
        <v>14</v>
      </c>
      <c r="G1511" s="4" t="s">
        <v>14</v>
      </c>
      <c r="H1511" s="4">
        <v>126</v>
      </c>
      <c r="I1511" s="4">
        <v>173</v>
      </c>
      <c r="J1511" s="4">
        <v>107</v>
      </c>
      <c r="K1511" s="4">
        <v>184</v>
      </c>
      <c r="L1511" s="4">
        <v>19</v>
      </c>
      <c r="M1511" s="4">
        <v>11</v>
      </c>
      <c r="N1511" s="4">
        <v>10</v>
      </c>
      <c r="O1511" s="4">
        <v>67</v>
      </c>
      <c r="P1511" s="4">
        <v>231</v>
      </c>
      <c r="Q1511" s="4">
        <v>93</v>
      </c>
      <c r="R1511" s="4">
        <v>216</v>
      </c>
      <c r="S1511" s="4">
        <v>120</v>
      </c>
      <c r="T1511" s="4">
        <v>175</v>
      </c>
      <c r="U1511" s="4">
        <v>32</v>
      </c>
      <c r="V1511" s="4">
        <v>29</v>
      </c>
      <c r="W1511" s="4">
        <v>115</v>
      </c>
      <c r="X1511" s="4">
        <v>131</v>
      </c>
      <c r="Y1511" s="4">
        <v>56</v>
      </c>
      <c r="Z1511" s="4">
        <v>55</v>
      </c>
      <c r="AA1511" s="4">
        <v>23</v>
      </c>
      <c r="AB1511" s="4">
        <v>80</v>
      </c>
      <c r="AC1511" s="4">
        <v>215</v>
      </c>
      <c r="AD1511" s="4">
        <v>19</v>
      </c>
      <c r="AE1511" s="4">
        <v>39</v>
      </c>
      <c r="AF1511" s="4">
        <v>9</v>
      </c>
      <c r="AG1511" s="4">
        <v>73</v>
      </c>
      <c r="AH1511" s="4">
        <v>141</v>
      </c>
      <c r="AI1511" s="4">
        <v>84</v>
      </c>
      <c r="AJ1511" s="4">
        <v>85</v>
      </c>
      <c r="AK1511" s="4">
        <v>209</v>
      </c>
      <c r="AL1511" s="4">
        <v>70</v>
      </c>
      <c r="AM1511" s="4">
        <v>12</v>
      </c>
      <c r="AN1511" s="4" t="s">
        <v>14</v>
      </c>
      <c r="AO1511" s="4">
        <v>198</v>
      </c>
      <c r="AP1511" s="4">
        <v>4</v>
      </c>
      <c r="AQ1511" s="4">
        <v>179</v>
      </c>
      <c r="AR1511" s="4">
        <v>104</v>
      </c>
      <c r="AS1511" s="4">
        <v>21</v>
      </c>
      <c r="AT1511" s="4">
        <v>266</v>
      </c>
      <c r="AU1511" s="4">
        <v>124</v>
      </c>
      <c r="AV1511" s="4">
        <v>175</v>
      </c>
      <c r="AW1511" s="4">
        <v>133</v>
      </c>
      <c r="AX1511" s="4">
        <v>50</v>
      </c>
      <c r="AY1511" s="4">
        <v>84</v>
      </c>
    </row>
    <row r="1512" spans="1:51">
      <c r="A1512" s="3"/>
      <c r="C1512" s="11">
        <v>0.1</v>
      </c>
      <c r="D1512" s="11">
        <v>0.09</v>
      </c>
      <c r="E1512" s="11">
        <v>0.13</v>
      </c>
      <c r="F1512" s="4" t="s">
        <v>14</v>
      </c>
      <c r="G1512" s="4" t="s">
        <v>14</v>
      </c>
      <c r="H1512" s="11">
        <v>0.1</v>
      </c>
      <c r="I1512" s="11">
        <v>0.1</v>
      </c>
      <c r="J1512" s="11">
        <v>0.09</v>
      </c>
      <c r="K1512" s="11">
        <v>0.11</v>
      </c>
      <c r="L1512" s="11">
        <v>0.06</v>
      </c>
      <c r="M1512" s="11">
        <v>0.13</v>
      </c>
      <c r="N1512" s="11">
        <v>0.06</v>
      </c>
      <c r="O1512" s="11">
        <v>0.09</v>
      </c>
      <c r="P1512" s="11">
        <v>0.1</v>
      </c>
      <c r="Q1512" s="11">
        <v>0.08</v>
      </c>
      <c r="R1512" s="11">
        <v>0.12</v>
      </c>
      <c r="S1512" s="11">
        <v>0.08</v>
      </c>
      <c r="T1512" s="11">
        <v>0.12</v>
      </c>
      <c r="U1512" s="11">
        <v>0.16</v>
      </c>
      <c r="V1512" s="11">
        <v>0.11</v>
      </c>
      <c r="W1512" s="11">
        <v>0.1</v>
      </c>
      <c r="X1512" s="11">
        <v>0.09</v>
      </c>
      <c r="Y1512" s="11">
        <v>0.09</v>
      </c>
      <c r="Z1512" s="11">
        <v>0.1</v>
      </c>
      <c r="AA1512" s="11">
        <v>0.08</v>
      </c>
      <c r="AB1512" s="11">
        <v>0.11</v>
      </c>
      <c r="AC1512" s="11">
        <v>0.1</v>
      </c>
      <c r="AD1512" s="11">
        <v>0.12</v>
      </c>
      <c r="AE1512" s="11">
        <v>0.13</v>
      </c>
      <c r="AF1512" s="11">
        <v>0.1</v>
      </c>
      <c r="AG1512" s="11">
        <v>0.11</v>
      </c>
      <c r="AH1512" s="11">
        <v>0.1</v>
      </c>
      <c r="AI1512" s="11">
        <v>0.1</v>
      </c>
      <c r="AJ1512" s="11">
        <v>0.08</v>
      </c>
      <c r="AK1512" s="11">
        <v>0.11</v>
      </c>
      <c r="AL1512" s="11">
        <v>0.1</v>
      </c>
      <c r="AM1512" s="11">
        <v>0.12</v>
      </c>
      <c r="AN1512" s="4" t="s">
        <v>14</v>
      </c>
      <c r="AO1512" s="11">
        <v>0.1</v>
      </c>
      <c r="AP1512" s="11">
        <v>0.14000000000000001</v>
      </c>
      <c r="AQ1512" s="11">
        <v>0.1</v>
      </c>
      <c r="AR1512" s="11">
        <v>0.1</v>
      </c>
      <c r="AS1512" s="11">
        <v>0.13</v>
      </c>
      <c r="AT1512" s="11">
        <v>0.1</v>
      </c>
      <c r="AU1512" s="11">
        <v>0.12</v>
      </c>
      <c r="AV1512" s="11">
        <v>0.09</v>
      </c>
      <c r="AW1512" s="11">
        <v>0.09</v>
      </c>
      <c r="AX1512" s="11">
        <v>0.11</v>
      </c>
      <c r="AY1512" s="11">
        <v>0.11</v>
      </c>
    </row>
    <row r="1513" spans="1:51">
      <c r="A1513" s="3"/>
      <c r="B1513" t="s">
        <v>378</v>
      </c>
      <c r="C1513" s="4">
        <v>109</v>
      </c>
      <c r="D1513" s="4">
        <v>60</v>
      </c>
      <c r="E1513" s="4">
        <v>49</v>
      </c>
      <c r="F1513" s="4" t="s">
        <v>14</v>
      </c>
      <c r="G1513" s="4" t="s">
        <v>14</v>
      </c>
      <c r="H1513" s="4">
        <v>58</v>
      </c>
      <c r="I1513" s="4">
        <v>45</v>
      </c>
      <c r="J1513" s="4">
        <v>43</v>
      </c>
      <c r="K1513" s="4">
        <v>60</v>
      </c>
      <c r="L1513" s="4">
        <v>9</v>
      </c>
      <c r="M1513" s="4">
        <v>4</v>
      </c>
      <c r="N1513" s="4">
        <v>5</v>
      </c>
      <c r="O1513" s="4">
        <v>26</v>
      </c>
      <c r="P1513" s="4">
        <v>77</v>
      </c>
      <c r="Q1513" s="4">
        <v>29</v>
      </c>
      <c r="R1513" s="4">
        <v>77</v>
      </c>
      <c r="S1513" s="4">
        <v>42</v>
      </c>
      <c r="T1513" s="4">
        <v>58</v>
      </c>
      <c r="U1513" s="4">
        <v>3</v>
      </c>
      <c r="V1513" s="4">
        <v>15</v>
      </c>
      <c r="W1513" s="4">
        <v>47</v>
      </c>
      <c r="X1513" s="4">
        <v>45</v>
      </c>
      <c r="Y1513" s="4">
        <v>22</v>
      </c>
      <c r="Z1513" s="4">
        <v>18</v>
      </c>
      <c r="AA1513" s="4">
        <v>9</v>
      </c>
      <c r="AB1513" s="4">
        <v>28</v>
      </c>
      <c r="AC1513" s="4">
        <v>76</v>
      </c>
      <c r="AD1513" s="4">
        <v>7</v>
      </c>
      <c r="AE1513" s="4">
        <v>4</v>
      </c>
      <c r="AF1513" s="4">
        <v>2</v>
      </c>
      <c r="AG1513" s="4">
        <v>25</v>
      </c>
      <c r="AH1513" s="4">
        <v>43</v>
      </c>
      <c r="AI1513" s="4">
        <v>30</v>
      </c>
      <c r="AJ1513" s="4">
        <v>34</v>
      </c>
      <c r="AK1513" s="4">
        <v>60</v>
      </c>
      <c r="AL1513" s="4">
        <v>25</v>
      </c>
      <c r="AM1513" s="4" t="s">
        <v>14</v>
      </c>
      <c r="AN1513" s="4">
        <v>1</v>
      </c>
      <c r="AO1513" s="4">
        <v>60</v>
      </c>
      <c r="AP1513" s="4">
        <v>1</v>
      </c>
      <c r="AQ1513" s="4">
        <v>55</v>
      </c>
      <c r="AR1513" s="4">
        <v>32</v>
      </c>
      <c r="AS1513" s="4">
        <v>11</v>
      </c>
      <c r="AT1513" s="4">
        <v>83</v>
      </c>
      <c r="AU1513" s="4">
        <v>57</v>
      </c>
      <c r="AV1513" s="4">
        <v>46</v>
      </c>
      <c r="AW1513" s="4">
        <v>44</v>
      </c>
      <c r="AX1513" s="4">
        <v>10</v>
      </c>
      <c r="AY1513" s="4">
        <v>28</v>
      </c>
    </row>
    <row r="1514" spans="1:51">
      <c r="A1514" s="3"/>
      <c r="C1514" s="11">
        <v>0.04</v>
      </c>
      <c r="D1514" s="11">
        <v>0.03</v>
      </c>
      <c r="E1514" s="11">
        <v>0.06</v>
      </c>
      <c r="F1514" s="4" t="s">
        <v>14</v>
      </c>
      <c r="G1514" s="4" t="s">
        <v>14</v>
      </c>
      <c r="H1514" s="11">
        <v>0.04</v>
      </c>
      <c r="I1514" s="11">
        <v>0.03</v>
      </c>
      <c r="J1514" s="11">
        <v>0.03</v>
      </c>
      <c r="K1514" s="11">
        <v>0.04</v>
      </c>
      <c r="L1514" s="11">
        <v>0.03</v>
      </c>
      <c r="M1514" s="11">
        <v>0.05</v>
      </c>
      <c r="N1514" s="11">
        <v>0.03</v>
      </c>
      <c r="O1514" s="11">
        <v>0.03</v>
      </c>
      <c r="P1514" s="11">
        <v>0.04</v>
      </c>
      <c r="Q1514" s="11">
        <v>0.02</v>
      </c>
      <c r="R1514" s="11">
        <v>0.04</v>
      </c>
      <c r="S1514" s="11">
        <v>0.03</v>
      </c>
      <c r="T1514" s="11">
        <v>0.04</v>
      </c>
      <c r="U1514" s="11">
        <v>0.01</v>
      </c>
      <c r="V1514" s="11">
        <v>0.06</v>
      </c>
      <c r="W1514" s="11">
        <v>0.04</v>
      </c>
      <c r="X1514" s="11">
        <v>0.03</v>
      </c>
      <c r="Y1514" s="11">
        <v>0.03</v>
      </c>
      <c r="Z1514" s="11">
        <v>0.03</v>
      </c>
      <c r="AA1514" s="11">
        <v>0.03</v>
      </c>
      <c r="AB1514" s="11">
        <v>0.04</v>
      </c>
      <c r="AC1514" s="11">
        <v>0.03</v>
      </c>
      <c r="AD1514" s="11">
        <v>0.05</v>
      </c>
      <c r="AE1514" s="11">
        <v>0.01</v>
      </c>
      <c r="AF1514" s="11">
        <v>0.02</v>
      </c>
      <c r="AG1514" s="11">
        <v>0.04</v>
      </c>
      <c r="AH1514" s="11">
        <v>0.03</v>
      </c>
      <c r="AI1514" s="11">
        <v>0.04</v>
      </c>
      <c r="AJ1514" s="11">
        <v>0.03</v>
      </c>
      <c r="AK1514" s="11">
        <v>0.03</v>
      </c>
      <c r="AL1514" s="11">
        <v>0.04</v>
      </c>
      <c r="AM1514" s="4" t="s">
        <v>14</v>
      </c>
      <c r="AN1514" s="11">
        <v>0.05</v>
      </c>
      <c r="AO1514" s="11">
        <v>0.03</v>
      </c>
      <c r="AP1514" s="11">
        <v>0.03</v>
      </c>
      <c r="AQ1514" s="11">
        <v>0.03</v>
      </c>
      <c r="AR1514" s="11">
        <v>0.03</v>
      </c>
      <c r="AS1514" s="11">
        <v>7.0000000000000007E-2</v>
      </c>
      <c r="AT1514" s="11">
        <v>0.03</v>
      </c>
      <c r="AU1514" s="11">
        <v>0.05</v>
      </c>
      <c r="AV1514" s="11">
        <v>0.02</v>
      </c>
      <c r="AW1514" s="11">
        <v>0.03</v>
      </c>
      <c r="AX1514" s="11">
        <v>0.02</v>
      </c>
      <c r="AY1514" s="11">
        <v>0.04</v>
      </c>
    </row>
    <row r="1515" spans="1:51">
      <c r="A1515" s="3"/>
      <c r="B1515" t="s">
        <v>131</v>
      </c>
      <c r="C1515" s="4">
        <v>34</v>
      </c>
      <c r="D1515" s="4">
        <v>24</v>
      </c>
      <c r="E1515" s="4">
        <v>10</v>
      </c>
      <c r="F1515" s="4" t="s">
        <v>14</v>
      </c>
      <c r="G1515" s="4" t="s">
        <v>14</v>
      </c>
      <c r="H1515" s="4">
        <v>16</v>
      </c>
      <c r="I1515" s="4">
        <v>14</v>
      </c>
      <c r="J1515" s="4">
        <v>11</v>
      </c>
      <c r="K1515" s="4">
        <v>20</v>
      </c>
      <c r="L1515" s="4">
        <v>2</v>
      </c>
      <c r="M1515" s="4" t="s">
        <v>14</v>
      </c>
      <c r="N1515" s="4" t="s">
        <v>14</v>
      </c>
      <c r="O1515" s="4">
        <v>7</v>
      </c>
      <c r="P1515" s="4">
        <v>23</v>
      </c>
      <c r="Q1515" s="4">
        <v>7</v>
      </c>
      <c r="R1515" s="4">
        <v>24</v>
      </c>
      <c r="S1515" s="4">
        <v>11</v>
      </c>
      <c r="T1515" s="4">
        <v>17</v>
      </c>
      <c r="U1515" s="4">
        <v>8</v>
      </c>
      <c r="V1515" s="4">
        <v>5</v>
      </c>
      <c r="W1515" s="4">
        <v>16</v>
      </c>
      <c r="X1515" s="4">
        <v>6</v>
      </c>
      <c r="Y1515" s="4">
        <v>10</v>
      </c>
      <c r="Z1515" s="4">
        <v>6</v>
      </c>
      <c r="AA1515" s="4">
        <v>5</v>
      </c>
      <c r="AB1515" s="4">
        <v>6</v>
      </c>
      <c r="AC1515" s="4">
        <v>27</v>
      </c>
      <c r="AD1515" s="4">
        <v>2</v>
      </c>
      <c r="AE1515" s="4">
        <v>3</v>
      </c>
      <c r="AF1515" s="4" t="s">
        <v>14</v>
      </c>
      <c r="AG1515" s="4">
        <v>19</v>
      </c>
      <c r="AH1515" s="4">
        <v>9</v>
      </c>
      <c r="AI1515" s="4">
        <v>6</v>
      </c>
      <c r="AJ1515" s="4">
        <v>9</v>
      </c>
      <c r="AK1515" s="4">
        <v>20</v>
      </c>
      <c r="AL1515" s="4">
        <v>12</v>
      </c>
      <c r="AM1515" s="4" t="s">
        <v>14</v>
      </c>
      <c r="AN1515" s="4">
        <v>3</v>
      </c>
      <c r="AO1515" s="4">
        <v>10</v>
      </c>
      <c r="AP1515" s="4">
        <v>1</v>
      </c>
      <c r="AQ1515" s="4">
        <v>10</v>
      </c>
      <c r="AR1515" s="4">
        <v>16</v>
      </c>
      <c r="AS1515" s="4">
        <v>3</v>
      </c>
      <c r="AT1515" s="4">
        <v>28</v>
      </c>
      <c r="AU1515" s="4">
        <v>15</v>
      </c>
      <c r="AV1515" s="4">
        <v>14</v>
      </c>
      <c r="AW1515" s="4">
        <v>9</v>
      </c>
      <c r="AX1515" s="4">
        <v>6</v>
      </c>
      <c r="AY1515" s="4">
        <v>8</v>
      </c>
    </row>
    <row r="1516" spans="1:51">
      <c r="A1516" s="3"/>
      <c r="C1516" s="11">
        <v>0.01</v>
      </c>
      <c r="D1516" s="11">
        <v>0.01</v>
      </c>
      <c r="E1516" s="11">
        <v>0.01</v>
      </c>
      <c r="F1516" s="4" t="s">
        <v>14</v>
      </c>
      <c r="G1516" s="4" t="s">
        <v>14</v>
      </c>
      <c r="H1516" s="11">
        <v>0.01</v>
      </c>
      <c r="I1516" s="11">
        <v>0.01</v>
      </c>
      <c r="J1516" s="11">
        <v>0.01</v>
      </c>
      <c r="K1516" s="11">
        <v>0.01</v>
      </c>
      <c r="L1516" s="11">
        <v>0.01</v>
      </c>
      <c r="M1516" s="4" t="s">
        <v>14</v>
      </c>
      <c r="N1516" s="4" t="s">
        <v>14</v>
      </c>
      <c r="O1516" s="11">
        <v>0.01</v>
      </c>
      <c r="P1516" s="11">
        <v>0.01</v>
      </c>
      <c r="Q1516" s="11">
        <v>0.01</v>
      </c>
      <c r="R1516" s="11">
        <v>0.01</v>
      </c>
      <c r="S1516" s="11">
        <v>0.01</v>
      </c>
      <c r="T1516" s="11">
        <v>0.01</v>
      </c>
      <c r="U1516" s="11">
        <v>0.04</v>
      </c>
      <c r="V1516" s="11">
        <v>0.02</v>
      </c>
      <c r="W1516" s="11">
        <v>0.01</v>
      </c>
      <c r="X1516" s="11">
        <v>0</v>
      </c>
      <c r="Y1516" s="11">
        <v>0.02</v>
      </c>
      <c r="Z1516" s="11">
        <v>0.01</v>
      </c>
      <c r="AA1516" s="11">
        <v>0.02</v>
      </c>
      <c r="AB1516" s="11">
        <v>0.01</v>
      </c>
      <c r="AC1516" s="11">
        <v>0.01</v>
      </c>
      <c r="AD1516" s="11">
        <v>0.01</v>
      </c>
      <c r="AE1516" s="11">
        <v>0.01</v>
      </c>
      <c r="AF1516" s="4" t="s">
        <v>14</v>
      </c>
      <c r="AG1516" s="11">
        <v>0.03</v>
      </c>
      <c r="AH1516" s="11">
        <v>0.01</v>
      </c>
      <c r="AI1516" s="11">
        <v>0.01</v>
      </c>
      <c r="AJ1516" s="11">
        <v>0.01</v>
      </c>
      <c r="AK1516" s="11">
        <v>0.01</v>
      </c>
      <c r="AL1516" s="11">
        <v>0.02</v>
      </c>
      <c r="AM1516" s="4" t="s">
        <v>14</v>
      </c>
      <c r="AN1516" s="11">
        <v>0.15</v>
      </c>
      <c r="AO1516" s="11">
        <v>0.01</v>
      </c>
      <c r="AP1516" s="11">
        <v>0.04</v>
      </c>
      <c r="AQ1516" s="11">
        <v>0.01</v>
      </c>
      <c r="AR1516" s="11">
        <v>0.02</v>
      </c>
      <c r="AS1516" s="11">
        <v>0.02</v>
      </c>
      <c r="AT1516" s="11">
        <v>0.01</v>
      </c>
      <c r="AU1516" s="11">
        <v>0.01</v>
      </c>
      <c r="AV1516" s="11">
        <v>0.01</v>
      </c>
      <c r="AW1516" s="11">
        <v>0.01</v>
      </c>
      <c r="AX1516" s="11">
        <v>0.01</v>
      </c>
      <c r="AY1516" s="11">
        <v>0.01</v>
      </c>
    </row>
    <row r="1517" spans="1:51">
      <c r="A1517" s="3"/>
      <c r="B1517" t="s">
        <v>379</v>
      </c>
      <c r="C1517" s="4">
        <v>2610</v>
      </c>
      <c r="D1517" s="4">
        <v>1964</v>
      </c>
      <c r="E1517" s="4">
        <v>646</v>
      </c>
      <c r="F1517" s="4" t="s">
        <v>14</v>
      </c>
      <c r="G1517" s="4" t="s">
        <v>14</v>
      </c>
      <c r="H1517" s="4">
        <v>1123</v>
      </c>
      <c r="I1517" s="4">
        <v>1424</v>
      </c>
      <c r="J1517" s="4">
        <v>1086</v>
      </c>
      <c r="K1517" s="4">
        <v>1400</v>
      </c>
      <c r="L1517" s="4">
        <v>287</v>
      </c>
      <c r="M1517" s="4">
        <v>69</v>
      </c>
      <c r="N1517" s="4">
        <v>159</v>
      </c>
      <c r="O1517" s="4">
        <v>673</v>
      </c>
      <c r="P1517" s="4">
        <v>1874</v>
      </c>
      <c r="Q1517" s="4">
        <v>1067</v>
      </c>
      <c r="R1517" s="4">
        <v>1534</v>
      </c>
      <c r="S1517" s="4">
        <v>1341</v>
      </c>
      <c r="T1517" s="4">
        <v>1188</v>
      </c>
      <c r="U1517" s="4">
        <v>155</v>
      </c>
      <c r="V1517" s="4">
        <v>211</v>
      </c>
      <c r="W1517" s="4">
        <v>985</v>
      </c>
      <c r="X1517" s="4">
        <v>1257</v>
      </c>
      <c r="Y1517" s="4">
        <v>570</v>
      </c>
      <c r="Z1517" s="4">
        <v>494</v>
      </c>
      <c r="AA1517" s="4">
        <v>272</v>
      </c>
      <c r="AB1517" s="4">
        <v>596</v>
      </c>
      <c r="AC1517" s="4">
        <v>1931</v>
      </c>
      <c r="AD1517" s="4">
        <v>132</v>
      </c>
      <c r="AE1517" s="4">
        <v>259</v>
      </c>
      <c r="AF1517" s="4">
        <v>80</v>
      </c>
      <c r="AG1517" s="4">
        <v>544</v>
      </c>
      <c r="AH1517" s="4">
        <v>1276</v>
      </c>
      <c r="AI1517" s="4">
        <v>693</v>
      </c>
      <c r="AJ1517" s="4">
        <v>877</v>
      </c>
      <c r="AK1517" s="4">
        <v>1619</v>
      </c>
      <c r="AL1517" s="4">
        <v>603</v>
      </c>
      <c r="AM1517" s="4">
        <v>83</v>
      </c>
      <c r="AN1517" s="4">
        <v>17</v>
      </c>
      <c r="AO1517" s="4">
        <v>1670</v>
      </c>
      <c r="AP1517" s="4">
        <v>21</v>
      </c>
      <c r="AQ1517" s="4">
        <v>1480</v>
      </c>
      <c r="AR1517" s="4">
        <v>916</v>
      </c>
      <c r="AS1517" s="4">
        <v>132</v>
      </c>
      <c r="AT1517" s="4">
        <v>2322</v>
      </c>
      <c r="AU1517" s="4">
        <v>882</v>
      </c>
      <c r="AV1517" s="4">
        <v>1665</v>
      </c>
      <c r="AW1517" s="4">
        <v>1263</v>
      </c>
      <c r="AX1517" s="4">
        <v>376</v>
      </c>
      <c r="AY1517" s="4">
        <v>631</v>
      </c>
    </row>
    <row r="1518" spans="1:51">
      <c r="A1518" s="3"/>
      <c r="C1518" s="11">
        <v>0.85</v>
      </c>
      <c r="D1518" s="11">
        <v>0.87</v>
      </c>
      <c r="E1518" s="11">
        <v>0.8</v>
      </c>
      <c r="F1518" s="4" t="s">
        <v>14</v>
      </c>
      <c r="G1518" s="4" t="s">
        <v>14</v>
      </c>
      <c r="H1518" s="11">
        <v>0.85</v>
      </c>
      <c r="I1518" s="11">
        <v>0.86</v>
      </c>
      <c r="J1518" s="11">
        <v>0.87</v>
      </c>
      <c r="K1518" s="11">
        <v>0.84</v>
      </c>
      <c r="L1518" s="11">
        <v>0.9</v>
      </c>
      <c r="M1518" s="11">
        <v>0.83</v>
      </c>
      <c r="N1518" s="11">
        <v>0.91</v>
      </c>
      <c r="O1518" s="11">
        <v>0.87</v>
      </c>
      <c r="P1518" s="11">
        <v>0.85</v>
      </c>
      <c r="Q1518" s="11">
        <v>0.89</v>
      </c>
      <c r="R1518" s="11">
        <v>0.83</v>
      </c>
      <c r="S1518" s="11">
        <v>0.89</v>
      </c>
      <c r="T1518" s="11">
        <v>0.83</v>
      </c>
      <c r="U1518" s="11">
        <v>0.79</v>
      </c>
      <c r="V1518" s="11">
        <v>0.81</v>
      </c>
      <c r="W1518" s="11">
        <v>0.85</v>
      </c>
      <c r="X1518" s="11">
        <v>0.87</v>
      </c>
      <c r="Y1518" s="11">
        <v>0.87</v>
      </c>
      <c r="Z1518" s="11">
        <v>0.86</v>
      </c>
      <c r="AA1518" s="11">
        <v>0.88</v>
      </c>
      <c r="AB1518" s="11">
        <v>0.84</v>
      </c>
      <c r="AC1518" s="11">
        <v>0.86</v>
      </c>
      <c r="AD1518" s="11">
        <v>0.82</v>
      </c>
      <c r="AE1518" s="11">
        <v>0.85</v>
      </c>
      <c r="AF1518" s="11">
        <v>0.88</v>
      </c>
      <c r="AG1518" s="11">
        <v>0.82</v>
      </c>
      <c r="AH1518" s="11">
        <v>0.87</v>
      </c>
      <c r="AI1518" s="11">
        <v>0.85</v>
      </c>
      <c r="AJ1518" s="11">
        <v>0.87</v>
      </c>
      <c r="AK1518" s="11">
        <v>0.85</v>
      </c>
      <c r="AL1518" s="11">
        <v>0.85</v>
      </c>
      <c r="AM1518" s="11">
        <v>0.88</v>
      </c>
      <c r="AN1518" s="11">
        <v>0.81</v>
      </c>
      <c r="AO1518" s="11">
        <v>0.86</v>
      </c>
      <c r="AP1518" s="11">
        <v>0.79</v>
      </c>
      <c r="AQ1518" s="11">
        <v>0.86</v>
      </c>
      <c r="AR1518" s="11">
        <v>0.86</v>
      </c>
      <c r="AS1518" s="11">
        <v>0.79</v>
      </c>
      <c r="AT1518" s="11">
        <v>0.86</v>
      </c>
      <c r="AU1518" s="11">
        <v>0.82</v>
      </c>
      <c r="AV1518" s="11">
        <v>0.88</v>
      </c>
      <c r="AW1518" s="11">
        <v>0.87</v>
      </c>
      <c r="AX1518" s="11">
        <v>0.85</v>
      </c>
      <c r="AY1518" s="11">
        <v>0.84</v>
      </c>
    </row>
    <row r="1519" spans="1:51">
      <c r="A1519" s="3"/>
      <c r="B1519" t="s">
        <v>380</v>
      </c>
      <c r="C1519" s="4">
        <v>418</v>
      </c>
      <c r="D1519" s="4">
        <v>266</v>
      </c>
      <c r="E1519" s="4">
        <v>152</v>
      </c>
      <c r="F1519" s="4" t="s">
        <v>14</v>
      </c>
      <c r="G1519" s="4" t="s">
        <v>14</v>
      </c>
      <c r="H1519" s="4">
        <v>184</v>
      </c>
      <c r="I1519" s="4">
        <v>218</v>
      </c>
      <c r="J1519" s="4">
        <v>150</v>
      </c>
      <c r="K1519" s="4">
        <v>244</v>
      </c>
      <c r="L1519" s="4">
        <v>28</v>
      </c>
      <c r="M1519" s="4">
        <v>14</v>
      </c>
      <c r="N1519" s="4">
        <v>15</v>
      </c>
      <c r="O1519" s="4">
        <v>93</v>
      </c>
      <c r="P1519" s="4">
        <v>309</v>
      </c>
      <c r="Q1519" s="4">
        <v>123</v>
      </c>
      <c r="R1519" s="4">
        <v>294</v>
      </c>
      <c r="S1519" s="4">
        <v>162</v>
      </c>
      <c r="T1519" s="4">
        <v>233</v>
      </c>
      <c r="U1519" s="4">
        <v>35</v>
      </c>
      <c r="V1519" s="4">
        <v>43</v>
      </c>
      <c r="W1519" s="4">
        <v>162</v>
      </c>
      <c r="X1519" s="4">
        <v>176</v>
      </c>
      <c r="Y1519" s="4">
        <v>78</v>
      </c>
      <c r="Z1519" s="4">
        <v>73</v>
      </c>
      <c r="AA1519" s="4">
        <v>32</v>
      </c>
      <c r="AB1519" s="4">
        <v>108</v>
      </c>
      <c r="AC1519" s="4">
        <v>291</v>
      </c>
      <c r="AD1519" s="4">
        <v>27</v>
      </c>
      <c r="AE1519" s="4">
        <v>43</v>
      </c>
      <c r="AF1519" s="4">
        <v>11</v>
      </c>
      <c r="AG1519" s="4">
        <v>99</v>
      </c>
      <c r="AH1519" s="4">
        <v>184</v>
      </c>
      <c r="AI1519" s="4">
        <v>114</v>
      </c>
      <c r="AJ1519" s="4">
        <v>119</v>
      </c>
      <c r="AK1519" s="4">
        <v>269</v>
      </c>
      <c r="AL1519" s="4">
        <v>95</v>
      </c>
      <c r="AM1519" s="4">
        <v>12</v>
      </c>
      <c r="AN1519" s="4">
        <v>1</v>
      </c>
      <c r="AO1519" s="4">
        <v>258</v>
      </c>
      <c r="AP1519" s="4">
        <v>5</v>
      </c>
      <c r="AQ1519" s="4">
        <v>234</v>
      </c>
      <c r="AR1519" s="4">
        <v>136</v>
      </c>
      <c r="AS1519" s="4">
        <v>33</v>
      </c>
      <c r="AT1519" s="4">
        <v>349</v>
      </c>
      <c r="AU1519" s="4">
        <v>181</v>
      </c>
      <c r="AV1519" s="4">
        <v>221</v>
      </c>
      <c r="AW1519" s="4">
        <v>177</v>
      </c>
      <c r="AX1519" s="4">
        <v>60</v>
      </c>
      <c r="AY1519" s="4">
        <v>112</v>
      </c>
    </row>
    <row r="1520" spans="1:51">
      <c r="A1520" s="3"/>
      <c r="C1520" s="11">
        <v>0.14000000000000001</v>
      </c>
      <c r="D1520" s="11">
        <v>0.12</v>
      </c>
      <c r="E1520" s="11">
        <v>0.19</v>
      </c>
      <c r="F1520" s="4" t="s">
        <v>14</v>
      </c>
      <c r="G1520" s="4" t="s">
        <v>14</v>
      </c>
      <c r="H1520" s="11">
        <v>0.14000000000000001</v>
      </c>
      <c r="I1520" s="11">
        <v>0.13</v>
      </c>
      <c r="J1520" s="11">
        <v>0.12</v>
      </c>
      <c r="K1520" s="11">
        <v>0.15</v>
      </c>
      <c r="L1520" s="11">
        <v>0.09</v>
      </c>
      <c r="M1520" s="11">
        <v>0.17</v>
      </c>
      <c r="N1520" s="11">
        <v>0.09</v>
      </c>
      <c r="O1520" s="11">
        <v>0.12</v>
      </c>
      <c r="P1520" s="11">
        <v>0.14000000000000001</v>
      </c>
      <c r="Q1520" s="11">
        <v>0.1</v>
      </c>
      <c r="R1520" s="11">
        <v>0.16</v>
      </c>
      <c r="S1520" s="11">
        <v>0.11</v>
      </c>
      <c r="T1520" s="11">
        <v>0.16</v>
      </c>
      <c r="U1520" s="11">
        <v>0.18</v>
      </c>
      <c r="V1520" s="11">
        <v>0.17</v>
      </c>
      <c r="W1520" s="11">
        <v>0.14000000000000001</v>
      </c>
      <c r="X1520" s="11">
        <v>0.12</v>
      </c>
      <c r="Y1520" s="11">
        <v>0.12</v>
      </c>
      <c r="Z1520" s="11">
        <v>0.13</v>
      </c>
      <c r="AA1520" s="11">
        <v>0.1</v>
      </c>
      <c r="AB1520" s="11">
        <v>0.15</v>
      </c>
      <c r="AC1520" s="11">
        <v>0.13</v>
      </c>
      <c r="AD1520" s="11">
        <v>0.17</v>
      </c>
      <c r="AE1520" s="11">
        <v>0.14000000000000001</v>
      </c>
      <c r="AF1520" s="11">
        <v>0.12</v>
      </c>
      <c r="AG1520" s="11">
        <v>0.15</v>
      </c>
      <c r="AH1520" s="11">
        <v>0.12</v>
      </c>
      <c r="AI1520" s="11">
        <v>0.14000000000000001</v>
      </c>
      <c r="AJ1520" s="11">
        <v>0.12</v>
      </c>
      <c r="AK1520" s="11">
        <v>0.14000000000000001</v>
      </c>
      <c r="AL1520" s="11">
        <v>0.13</v>
      </c>
      <c r="AM1520" s="11">
        <v>0.12</v>
      </c>
      <c r="AN1520" s="11">
        <v>0.05</v>
      </c>
      <c r="AO1520" s="11">
        <v>0.13</v>
      </c>
      <c r="AP1520" s="11">
        <v>0.17</v>
      </c>
      <c r="AQ1520" s="11">
        <v>0.14000000000000001</v>
      </c>
      <c r="AR1520" s="11">
        <v>0.13</v>
      </c>
      <c r="AS1520" s="11">
        <v>0.19</v>
      </c>
      <c r="AT1520" s="11">
        <v>0.13</v>
      </c>
      <c r="AU1520" s="11">
        <v>0.17</v>
      </c>
      <c r="AV1520" s="11">
        <v>0.12</v>
      </c>
      <c r="AW1520" s="11">
        <v>0.12</v>
      </c>
      <c r="AX1520" s="11">
        <v>0.14000000000000001</v>
      </c>
      <c r="AY1520" s="11">
        <v>0.15</v>
      </c>
    </row>
    <row r="1521" spans="1:51">
      <c r="A1521" s="3"/>
    </row>
    <row r="1522" spans="1:51">
      <c r="A1522" s="3"/>
    </row>
    <row r="1523" spans="1:51">
      <c r="A1523" s="2" t="s">
        <v>385</v>
      </c>
    </row>
    <row r="1524" spans="1:51">
      <c r="A1524" s="3"/>
    </row>
    <row r="1525" spans="1:51" s="10" customFormat="1" ht="29.25" customHeight="1">
      <c r="A1525" s="9"/>
      <c r="C1525" s="7" t="s">
        <v>39</v>
      </c>
      <c r="D1525" s="14" t="s">
        <v>15</v>
      </c>
      <c r="E1525" s="15"/>
      <c r="F1525" s="15"/>
      <c r="G1525" s="15"/>
      <c r="H1525" s="14" t="s">
        <v>16</v>
      </c>
      <c r="I1525" s="15"/>
      <c r="J1525" s="14" t="s">
        <v>17</v>
      </c>
      <c r="K1525" s="15"/>
      <c r="L1525" s="15"/>
      <c r="M1525" s="15"/>
      <c r="N1525" s="15"/>
      <c r="O1525" s="14" t="s">
        <v>40</v>
      </c>
      <c r="P1525" s="15"/>
      <c r="Q1525" s="14" t="s">
        <v>19</v>
      </c>
      <c r="R1525" s="15"/>
      <c r="S1525" s="14" t="s">
        <v>41</v>
      </c>
      <c r="T1525" s="15"/>
      <c r="U1525" s="14" t="s">
        <v>42</v>
      </c>
      <c r="V1525" s="15"/>
      <c r="W1525" s="15"/>
      <c r="X1525" s="15"/>
      <c r="Y1525" s="14" t="s">
        <v>22</v>
      </c>
      <c r="Z1525" s="15"/>
      <c r="AA1525" s="15"/>
      <c r="AB1525" s="15"/>
      <c r="AC1525" s="15"/>
      <c r="AD1525" s="15"/>
      <c r="AE1525" s="15"/>
      <c r="AF1525" s="15"/>
      <c r="AG1525" s="14" t="s">
        <v>23</v>
      </c>
      <c r="AH1525" s="15"/>
      <c r="AI1525" s="15"/>
      <c r="AJ1525" s="14" t="s">
        <v>24</v>
      </c>
      <c r="AK1525" s="15"/>
      <c r="AL1525" s="14" t="s">
        <v>25</v>
      </c>
      <c r="AM1525" s="15"/>
      <c r="AN1525" s="15"/>
      <c r="AO1525" s="15"/>
      <c r="AP1525" s="15"/>
      <c r="AQ1525" s="15"/>
      <c r="AR1525" s="15"/>
      <c r="AS1525" s="14" t="s">
        <v>26</v>
      </c>
      <c r="AT1525" s="15"/>
      <c r="AU1525" s="14" t="s">
        <v>43</v>
      </c>
      <c r="AV1525" s="15"/>
      <c r="AW1525" s="14" t="s">
        <v>44</v>
      </c>
      <c r="AX1525" s="15"/>
      <c r="AY1525" s="15"/>
    </row>
    <row r="1526" spans="1:51" s="7" customFormat="1" ht="32.25" customHeight="1">
      <c r="A1526" s="6"/>
      <c r="D1526" s="8" t="s">
        <v>45</v>
      </c>
      <c r="E1526" s="8" t="s">
        <v>46</v>
      </c>
      <c r="F1526" s="8" t="s">
        <v>47</v>
      </c>
      <c r="G1526" s="8" t="s">
        <v>48</v>
      </c>
      <c r="H1526" s="8" t="s">
        <v>49</v>
      </c>
      <c r="I1526" s="8" t="s">
        <v>50</v>
      </c>
      <c r="J1526" s="8" t="s">
        <v>51</v>
      </c>
      <c r="K1526" s="8" t="s">
        <v>52</v>
      </c>
      <c r="L1526" s="8" t="s">
        <v>53</v>
      </c>
      <c r="M1526" s="8" t="s">
        <v>54</v>
      </c>
      <c r="N1526" s="8" t="s">
        <v>55</v>
      </c>
      <c r="O1526" s="8" t="s">
        <v>56</v>
      </c>
      <c r="P1526" s="8" t="s">
        <v>57</v>
      </c>
      <c r="Q1526" s="8" t="s">
        <v>56</v>
      </c>
      <c r="R1526" s="8" t="s">
        <v>57</v>
      </c>
      <c r="S1526" s="8" t="s">
        <v>56</v>
      </c>
      <c r="T1526" s="8" t="s">
        <v>57</v>
      </c>
      <c r="U1526" s="8" t="s">
        <v>58</v>
      </c>
      <c r="V1526" s="8" t="s">
        <v>59</v>
      </c>
      <c r="W1526" s="8" t="s">
        <v>60</v>
      </c>
      <c r="X1526" s="8" t="s">
        <v>61</v>
      </c>
      <c r="Y1526" s="8" t="s">
        <v>62</v>
      </c>
      <c r="Z1526" s="8" t="s">
        <v>63</v>
      </c>
      <c r="AA1526" s="8" t="s">
        <v>64</v>
      </c>
      <c r="AB1526" s="8" t="s">
        <v>65</v>
      </c>
      <c r="AC1526" s="8" t="s">
        <v>66</v>
      </c>
      <c r="AD1526" s="8" t="s">
        <v>67</v>
      </c>
      <c r="AE1526" s="8" t="s">
        <v>68</v>
      </c>
      <c r="AF1526" s="8" t="s">
        <v>69</v>
      </c>
      <c r="AG1526" s="8" t="s">
        <v>70</v>
      </c>
      <c r="AH1526" s="8" t="s">
        <v>71</v>
      </c>
      <c r="AI1526" s="8" t="s">
        <v>72</v>
      </c>
      <c r="AJ1526" s="8" t="s">
        <v>73</v>
      </c>
      <c r="AK1526" s="8" t="s">
        <v>74</v>
      </c>
      <c r="AL1526" s="8" t="s">
        <v>75</v>
      </c>
      <c r="AM1526" s="8" t="s">
        <v>76</v>
      </c>
      <c r="AN1526" s="8" t="s">
        <v>77</v>
      </c>
      <c r="AO1526" s="8" t="s">
        <v>78</v>
      </c>
      <c r="AP1526" s="8" t="s">
        <v>79</v>
      </c>
      <c r="AQ1526" s="8" t="s">
        <v>80</v>
      </c>
      <c r="AR1526" s="8" t="s">
        <v>81</v>
      </c>
      <c r="AS1526" s="8" t="s">
        <v>82</v>
      </c>
      <c r="AT1526" s="8" t="s">
        <v>57</v>
      </c>
      <c r="AU1526" s="8" t="s">
        <v>56</v>
      </c>
      <c r="AV1526" s="8" t="s">
        <v>57</v>
      </c>
      <c r="AW1526" s="8" t="s">
        <v>83</v>
      </c>
      <c r="AX1526" s="8" t="s">
        <v>84</v>
      </c>
      <c r="AY1526" s="8" t="s">
        <v>85</v>
      </c>
    </row>
    <row r="1527" spans="1:51">
      <c r="A1527" s="3" t="s">
        <v>86</v>
      </c>
      <c r="C1527" s="4">
        <v>3063</v>
      </c>
      <c r="D1527" s="4">
        <v>2254</v>
      </c>
      <c r="E1527" s="4">
        <v>808</v>
      </c>
      <c r="F1527" s="4" t="s">
        <v>14</v>
      </c>
      <c r="G1527" s="4" t="s">
        <v>14</v>
      </c>
      <c r="H1527" s="4">
        <v>1322</v>
      </c>
      <c r="I1527" s="4">
        <v>1656</v>
      </c>
      <c r="J1527" s="4">
        <v>1247</v>
      </c>
      <c r="K1527" s="4">
        <v>1665</v>
      </c>
      <c r="L1527" s="4">
        <v>317</v>
      </c>
      <c r="M1527" s="4">
        <v>83</v>
      </c>
      <c r="N1527" s="4">
        <v>174</v>
      </c>
      <c r="O1527" s="4">
        <v>773</v>
      </c>
      <c r="P1527" s="4">
        <v>2205</v>
      </c>
      <c r="Q1527" s="4">
        <v>1196</v>
      </c>
      <c r="R1527" s="4">
        <v>1852</v>
      </c>
      <c r="S1527" s="4">
        <v>1514</v>
      </c>
      <c r="T1527" s="4">
        <v>1438</v>
      </c>
      <c r="U1527" s="4">
        <v>198</v>
      </c>
      <c r="V1527" s="4">
        <v>259</v>
      </c>
      <c r="W1527" s="4">
        <v>1163</v>
      </c>
      <c r="X1527" s="4">
        <v>1439</v>
      </c>
      <c r="Y1527" s="4">
        <v>658</v>
      </c>
      <c r="Z1527" s="4">
        <v>573</v>
      </c>
      <c r="AA1527" s="4">
        <v>308</v>
      </c>
      <c r="AB1527" s="4">
        <v>710</v>
      </c>
      <c r="AC1527" s="4">
        <v>2249</v>
      </c>
      <c r="AD1527" s="4">
        <v>160</v>
      </c>
      <c r="AE1527" s="4">
        <v>305</v>
      </c>
      <c r="AF1527" s="4">
        <v>91</v>
      </c>
      <c r="AG1527" s="4">
        <v>662</v>
      </c>
      <c r="AH1527" s="4">
        <v>1469</v>
      </c>
      <c r="AI1527" s="4">
        <v>812</v>
      </c>
      <c r="AJ1527" s="4">
        <v>1006</v>
      </c>
      <c r="AK1527" s="4">
        <v>1908</v>
      </c>
      <c r="AL1527" s="4">
        <v>711</v>
      </c>
      <c r="AM1527" s="4">
        <v>95</v>
      </c>
      <c r="AN1527" s="4">
        <v>21</v>
      </c>
      <c r="AO1527" s="4">
        <v>1939</v>
      </c>
      <c r="AP1527" s="4">
        <v>27</v>
      </c>
      <c r="AQ1527" s="4">
        <v>1724</v>
      </c>
      <c r="AR1527" s="4">
        <v>1068</v>
      </c>
      <c r="AS1527" s="4">
        <v>167</v>
      </c>
      <c r="AT1527" s="4">
        <v>2699</v>
      </c>
      <c r="AU1527" s="4">
        <v>1078</v>
      </c>
      <c r="AV1527" s="4">
        <v>1900</v>
      </c>
      <c r="AW1527" s="4">
        <v>1450</v>
      </c>
      <c r="AX1527" s="4">
        <v>443</v>
      </c>
      <c r="AY1527" s="4">
        <v>750</v>
      </c>
    </row>
    <row r="1528" spans="1:51">
      <c r="A1528" s="3"/>
    </row>
    <row r="1529" spans="1:51">
      <c r="A1529" s="3" t="s">
        <v>386</v>
      </c>
      <c r="B1529" t="s">
        <v>375</v>
      </c>
      <c r="C1529" s="4">
        <v>656</v>
      </c>
      <c r="D1529" s="4">
        <v>474</v>
      </c>
      <c r="E1529" s="4">
        <v>181</v>
      </c>
      <c r="F1529" s="4" t="s">
        <v>14</v>
      </c>
      <c r="G1529" s="4" t="s">
        <v>14</v>
      </c>
      <c r="H1529" s="4">
        <v>313</v>
      </c>
      <c r="I1529" s="4">
        <v>331</v>
      </c>
      <c r="J1529" s="4">
        <v>265</v>
      </c>
      <c r="K1529" s="4">
        <v>346</v>
      </c>
      <c r="L1529" s="4">
        <v>80</v>
      </c>
      <c r="M1529" s="4">
        <v>15</v>
      </c>
      <c r="N1529" s="4">
        <v>49</v>
      </c>
      <c r="O1529" s="4">
        <v>179</v>
      </c>
      <c r="P1529" s="4">
        <v>466</v>
      </c>
      <c r="Q1529" s="4">
        <v>280</v>
      </c>
      <c r="R1529" s="4">
        <v>373</v>
      </c>
      <c r="S1529" s="4">
        <v>322</v>
      </c>
      <c r="T1529" s="4">
        <v>316</v>
      </c>
      <c r="U1529" s="4">
        <v>45</v>
      </c>
      <c r="V1529" s="4">
        <v>58</v>
      </c>
      <c r="W1529" s="4">
        <v>211</v>
      </c>
      <c r="X1529" s="4">
        <v>341</v>
      </c>
      <c r="Y1529" s="4">
        <v>134</v>
      </c>
      <c r="Z1529" s="4">
        <v>123</v>
      </c>
      <c r="AA1529" s="4">
        <v>62</v>
      </c>
      <c r="AB1529" s="4">
        <v>166</v>
      </c>
      <c r="AC1529" s="4">
        <v>485</v>
      </c>
      <c r="AD1529" s="4">
        <v>28</v>
      </c>
      <c r="AE1529" s="4">
        <v>62</v>
      </c>
      <c r="AF1529" s="4">
        <v>17</v>
      </c>
      <c r="AG1529" s="4">
        <v>133</v>
      </c>
      <c r="AH1529" s="4">
        <v>301</v>
      </c>
      <c r="AI1529" s="4">
        <v>197</v>
      </c>
      <c r="AJ1529" s="4">
        <v>255</v>
      </c>
      <c r="AK1529" s="4">
        <v>378</v>
      </c>
      <c r="AL1529" s="4">
        <v>138</v>
      </c>
      <c r="AM1529" s="4">
        <v>28</v>
      </c>
      <c r="AN1529" s="4">
        <v>2</v>
      </c>
      <c r="AO1529" s="4">
        <v>437</v>
      </c>
      <c r="AP1529" s="4">
        <v>6</v>
      </c>
      <c r="AQ1529" s="4">
        <v>387</v>
      </c>
      <c r="AR1529" s="4">
        <v>225</v>
      </c>
      <c r="AS1529" s="4">
        <v>33</v>
      </c>
      <c r="AT1529" s="4">
        <v>596</v>
      </c>
      <c r="AU1529" s="4">
        <v>177</v>
      </c>
      <c r="AV1529" s="4">
        <v>468</v>
      </c>
      <c r="AW1529" s="4">
        <v>308</v>
      </c>
      <c r="AX1529" s="4">
        <v>103</v>
      </c>
      <c r="AY1529" s="4">
        <v>152</v>
      </c>
    </row>
    <row r="1530" spans="1:51">
      <c r="A1530" s="3"/>
      <c r="C1530" s="11">
        <v>0.21</v>
      </c>
      <c r="D1530" s="11">
        <v>0.21</v>
      </c>
      <c r="E1530" s="11">
        <v>0.22</v>
      </c>
      <c r="F1530" s="4" t="s">
        <v>14</v>
      </c>
      <c r="G1530" s="4" t="s">
        <v>14</v>
      </c>
      <c r="H1530" s="11">
        <v>0.24</v>
      </c>
      <c r="I1530" s="11">
        <v>0.2</v>
      </c>
      <c r="J1530" s="11">
        <v>0.21</v>
      </c>
      <c r="K1530" s="11">
        <v>0.21</v>
      </c>
      <c r="L1530" s="11">
        <v>0.25</v>
      </c>
      <c r="M1530" s="11">
        <v>0.19</v>
      </c>
      <c r="N1530" s="11">
        <v>0.28000000000000003</v>
      </c>
      <c r="O1530" s="11">
        <v>0.23</v>
      </c>
      <c r="P1530" s="11">
        <v>0.21</v>
      </c>
      <c r="Q1530" s="11">
        <v>0.23</v>
      </c>
      <c r="R1530" s="11">
        <v>0.2</v>
      </c>
      <c r="S1530" s="11">
        <v>0.21</v>
      </c>
      <c r="T1530" s="11">
        <v>0.22</v>
      </c>
      <c r="U1530" s="11">
        <v>0.23</v>
      </c>
      <c r="V1530" s="11">
        <v>0.22</v>
      </c>
      <c r="W1530" s="11">
        <v>0.18</v>
      </c>
      <c r="X1530" s="11">
        <v>0.24</v>
      </c>
      <c r="Y1530" s="11">
        <v>0.2</v>
      </c>
      <c r="Z1530" s="11">
        <v>0.22</v>
      </c>
      <c r="AA1530" s="11">
        <v>0.2</v>
      </c>
      <c r="AB1530" s="11">
        <v>0.23</v>
      </c>
      <c r="AC1530" s="11">
        <v>0.22</v>
      </c>
      <c r="AD1530" s="11">
        <v>0.18</v>
      </c>
      <c r="AE1530" s="11">
        <v>0.2</v>
      </c>
      <c r="AF1530" s="11">
        <v>0.19</v>
      </c>
      <c r="AG1530" s="11">
        <v>0.2</v>
      </c>
      <c r="AH1530" s="11">
        <v>0.21</v>
      </c>
      <c r="AI1530" s="11">
        <v>0.24</v>
      </c>
      <c r="AJ1530" s="11">
        <v>0.25</v>
      </c>
      <c r="AK1530" s="11">
        <v>0.2</v>
      </c>
      <c r="AL1530" s="11">
        <v>0.19</v>
      </c>
      <c r="AM1530" s="11">
        <v>0.28999999999999998</v>
      </c>
      <c r="AN1530" s="11">
        <v>0.09</v>
      </c>
      <c r="AO1530" s="11">
        <v>0.23</v>
      </c>
      <c r="AP1530" s="11">
        <v>0.24</v>
      </c>
      <c r="AQ1530" s="11">
        <v>0.22</v>
      </c>
      <c r="AR1530" s="11">
        <v>0.21</v>
      </c>
      <c r="AS1530" s="11">
        <v>0.2</v>
      </c>
      <c r="AT1530" s="11">
        <v>0.22</v>
      </c>
      <c r="AU1530" s="11">
        <v>0.16</v>
      </c>
      <c r="AV1530" s="11">
        <v>0.25</v>
      </c>
      <c r="AW1530" s="11">
        <v>0.21</v>
      </c>
      <c r="AX1530" s="11">
        <v>0.23</v>
      </c>
      <c r="AY1530" s="11">
        <v>0.2</v>
      </c>
    </row>
    <row r="1531" spans="1:51">
      <c r="A1531" s="3"/>
      <c r="B1531" t="s">
        <v>376</v>
      </c>
      <c r="C1531" s="4">
        <v>1577</v>
      </c>
      <c r="D1531" s="4">
        <v>1187</v>
      </c>
      <c r="E1531" s="4">
        <v>390</v>
      </c>
      <c r="F1531" s="4" t="s">
        <v>14</v>
      </c>
      <c r="G1531" s="4" t="s">
        <v>14</v>
      </c>
      <c r="H1531" s="4">
        <v>661</v>
      </c>
      <c r="I1531" s="4">
        <v>872</v>
      </c>
      <c r="J1531" s="4">
        <v>642</v>
      </c>
      <c r="K1531" s="4">
        <v>857</v>
      </c>
      <c r="L1531" s="4">
        <v>161</v>
      </c>
      <c r="M1531" s="4">
        <v>44</v>
      </c>
      <c r="N1531" s="4">
        <v>92</v>
      </c>
      <c r="O1531" s="4">
        <v>389</v>
      </c>
      <c r="P1531" s="4">
        <v>1145</v>
      </c>
      <c r="Q1531" s="4">
        <v>642</v>
      </c>
      <c r="R1531" s="4">
        <v>929</v>
      </c>
      <c r="S1531" s="4">
        <v>809</v>
      </c>
      <c r="T1531" s="4">
        <v>713</v>
      </c>
      <c r="U1531" s="4">
        <v>102</v>
      </c>
      <c r="V1531" s="4">
        <v>147</v>
      </c>
      <c r="W1531" s="4">
        <v>606</v>
      </c>
      <c r="X1531" s="4">
        <v>721</v>
      </c>
      <c r="Y1531" s="4">
        <v>353</v>
      </c>
      <c r="Z1531" s="4">
        <v>292</v>
      </c>
      <c r="AA1531" s="4">
        <v>168</v>
      </c>
      <c r="AB1531" s="4">
        <v>359</v>
      </c>
      <c r="AC1531" s="4">
        <v>1172</v>
      </c>
      <c r="AD1531" s="4">
        <v>86</v>
      </c>
      <c r="AE1531" s="4">
        <v>149</v>
      </c>
      <c r="AF1531" s="4">
        <v>53</v>
      </c>
      <c r="AG1531" s="4">
        <v>369</v>
      </c>
      <c r="AH1531" s="4">
        <v>762</v>
      </c>
      <c r="AI1531" s="4">
        <v>397</v>
      </c>
      <c r="AJ1531" s="4">
        <v>492</v>
      </c>
      <c r="AK1531" s="4">
        <v>1021</v>
      </c>
      <c r="AL1531" s="4">
        <v>386</v>
      </c>
      <c r="AM1531" s="4">
        <v>56</v>
      </c>
      <c r="AN1531" s="4">
        <v>11</v>
      </c>
      <c r="AO1531" s="4">
        <v>987</v>
      </c>
      <c r="AP1531" s="4">
        <v>11</v>
      </c>
      <c r="AQ1531" s="4">
        <v>879</v>
      </c>
      <c r="AR1531" s="4">
        <v>572</v>
      </c>
      <c r="AS1531" s="4">
        <v>73</v>
      </c>
      <c r="AT1531" s="4">
        <v>1413</v>
      </c>
      <c r="AU1531" s="4">
        <v>556</v>
      </c>
      <c r="AV1531" s="4">
        <v>977</v>
      </c>
      <c r="AW1531" s="4">
        <v>781</v>
      </c>
      <c r="AX1531" s="4">
        <v>220</v>
      </c>
      <c r="AY1531" s="4">
        <v>381</v>
      </c>
    </row>
    <row r="1532" spans="1:51">
      <c r="A1532" s="3"/>
      <c r="C1532" s="11">
        <v>0.51</v>
      </c>
      <c r="D1532" s="11">
        <v>0.53</v>
      </c>
      <c r="E1532" s="11">
        <v>0.48</v>
      </c>
      <c r="F1532" s="4" t="s">
        <v>14</v>
      </c>
      <c r="G1532" s="4" t="s">
        <v>14</v>
      </c>
      <c r="H1532" s="11">
        <v>0.5</v>
      </c>
      <c r="I1532" s="11">
        <v>0.53</v>
      </c>
      <c r="J1532" s="11">
        <v>0.52</v>
      </c>
      <c r="K1532" s="11">
        <v>0.51</v>
      </c>
      <c r="L1532" s="11">
        <v>0.51</v>
      </c>
      <c r="M1532" s="11">
        <v>0.53</v>
      </c>
      <c r="N1532" s="11">
        <v>0.53</v>
      </c>
      <c r="O1532" s="11">
        <v>0.5</v>
      </c>
      <c r="P1532" s="11">
        <v>0.52</v>
      </c>
      <c r="Q1532" s="11">
        <v>0.54</v>
      </c>
      <c r="R1532" s="11">
        <v>0.5</v>
      </c>
      <c r="S1532" s="11">
        <v>0.53</v>
      </c>
      <c r="T1532" s="11">
        <v>0.5</v>
      </c>
      <c r="U1532" s="11">
        <v>0.52</v>
      </c>
      <c r="V1532" s="11">
        <v>0.56999999999999995</v>
      </c>
      <c r="W1532" s="11">
        <v>0.52</v>
      </c>
      <c r="X1532" s="11">
        <v>0.5</v>
      </c>
      <c r="Y1532" s="11">
        <v>0.54</v>
      </c>
      <c r="Z1532" s="11">
        <v>0.51</v>
      </c>
      <c r="AA1532" s="11">
        <v>0.55000000000000004</v>
      </c>
      <c r="AB1532" s="11">
        <v>0.51</v>
      </c>
      <c r="AC1532" s="11">
        <v>0.52</v>
      </c>
      <c r="AD1532" s="11">
        <v>0.54</v>
      </c>
      <c r="AE1532" s="11">
        <v>0.49</v>
      </c>
      <c r="AF1532" s="11">
        <v>0.57999999999999996</v>
      </c>
      <c r="AG1532" s="11">
        <v>0.56000000000000005</v>
      </c>
      <c r="AH1532" s="11">
        <v>0.52</v>
      </c>
      <c r="AI1532" s="11">
        <v>0.49</v>
      </c>
      <c r="AJ1532" s="11">
        <v>0.49</v>
      </c>
      <c r="AK1532" s="11">
        <v>0.54</v>
      </c>
      <c r="AL1532" s="11">
        <v>0.54</v>
      </c>
      <c r="AM1532" s="11">
        <v>0.59</v>
      </c>
      <c r="AN1532" s="11">
        <v>0.53</v>
      </c>
      <c r="AO1532" s="11">
        <v>0.51</v>
      </c>
      <c r="AP1532" s="11">
        <v>0.41</v>
      </c>
      <c r="AQ1532" s="11">
        <v>0.51</v>
      </c>
      <c r="AR1532" s="11">
        <v>0.54</v>
      </c>
      <c r="AS1532" s="11">
        <v>0.44</v>
      </c>
      <c r="AT1532" s="11">
        <v>0.52</v>
      </c>
      <c r="AU1532" s="11">
        <v>0.52</v>
      </c>
      <c r="AV1532" s="11">
        <v>0.51</v>
      </c>
      <c r="AW1532" s="11">
        <v>0.54</v>
      </c>
      <c r="AX1532" s="11">
        <v>0.5</v>
      </c>
      <c r="AY1532" s="11">
        <v>0.51</v>
      </c>
    </row>
    <row r="1533" spans="1:51">
      <c r="A1533" s="3"/>
      <c r="B1533" t="s">
        <v>377</v>
      </c>
      <c r="C1533" s="4">
        <v>575</v>
      </c>
      <c r="D1533" s="4">
        <v>416</v>
      </c>
      <c r="E1533" s="4">
        <v>159</v>
      </c>
      <c r="F1533" s="4" t="s">
        <v>14</v>
      </c>
      <c r="G1533" s="4" t="s">
        <v>14</v>
      </c>
      <c r="H1533" s="4">
        <v>228</v>
      </c>
      <c r="I1533" s="4">
        <v>337</v>
      </c>
      <c r="J1533" s="4">
        <v>235</v>
      </c>
      <c r="K1533" s="4">
        <v>329</v>
      </c>
      <c r="L1533" s="4">
        <v>45</v>
      </c>
      <c r="M1533" s="4">
        <v>14</v>
      </c>
      <c r="N1533" s="4">
        <v>24</v>
      </c>
      <c r="O1533" s="4">
        <v>141</v>
      </c>
      <c r="P1533" s="4">
        <v>424</v>
      </c>
      <c r="Q1533" s="4">
        <v>199</v>
      </c>
      <c r="R1533" s="4">
        <v>376</v>
      </c>
      <c r="S1533" s="4">
        <v>269</v>
      </c>
      <c r="T1533" s="4">
        <v>290</v>
      </c>
      <c r="U1533" s="4">
        <v>35</v>
      </c>
      <c r="V1533" s="4">
        <v>37</v>
      </c>
      <c r="W1533" s="4">
        <v>229</v>
      </c>
      <c r="X1533" s="4">
        <v>274</v>
      </c>
      <c r="Y1533" s="4">
        <v>110</v>
      </c>
      <c r="Z1533" s="4">
        <v>115</v>
      </c>
      <c r="AA1533" s="4">
        <v>51</v>
      </c>
      <c r="AB1533" s="4">
        <v>131</v>
      </c>
      <c r="AC1533" s="4">
        <v>407</v>
      </c>
      <c r="AD1533" s="4">
        <v>31</v>
      </c>
      <c r="AE1533" s="4">
        <v>76</v>
      </c>
      <c r="AF1533" s="4">
        <v>16</v>
      </c>
      <c r="AG1533" s="4">
        <v>105</v>
      </c>
      <c r="AH1533" s="4">
        <v>294</v>
      </c>
      <c r="AI1533" s="4">
        <v>153</v>
      </c>
      <c r="AJ1533" s="4">
        <v>169</v>
      </c>
      <c r="AK1533" s="4">
        <v>375</v>
      </c>
      <c r="AL1533" s="4">
        <v>124</v>
      </c>
      <c r="AM1533" s="4">
        <v>10</v>
      </c>
      <c r="AN1533" s="4">
        <v>4</v>
      </c>
      <c r="AO1533" s="4">
        <v>374</v>
      </c>
      <c r="AP1533" s="4">
        <v>7</v>
      </c>
      <c r="AQ1533" s="4">
        <v>333</v>
      </c>
      <c r="AR1533" s="4">
        <v>186</v>
      </c>
      <c r="AS1533" s="4">
        <v>35</v>
      </c>
      <c r="AT1533" s="4">
        <v>495</v>
      </c>
      <c r="AU1533" s="4">
        <v>238</v>
      </c>
      <c r="AV1533" s="4">
        <v>327</v>
      </c>
      <c r="AW1533" s="4">
        <v>266</v>
      </c>
      <c r="AX1533" s="4">
        <v>80</v>
      </c>
      <c r="AY1533" s="4">
        <v>152</v>
      </c>
    </row>
    <row r="1534" spans="1:51">
      <c r="A1534" s="3"/>
      <c r="C1534" s="11">
        <v>0.19</v>
      </c>
      <c r="D1534" s="11">
        <v>0.18</v>
      </c>
      <c r="E1534" s="11">
        <v>0.2</v>
      </c>
      <c r="F1534" s="4" t="s">
        <v>14</v>
      </c>
      <c r="G1534" s="4" t="s">
        <v>14</v>
      </c>
      <c r="H1534" s="11">
        <v>0.17</v>
      </c>
      <c r="I1534" s="11">
        <v>0.2</v>
      </c>
      <c r="J1534" s="11">
        <v>0.19</v>
      </c>
      <c r="K1534" s="11">
        <v>0.2</v>
      </c>
      <c r="L1534" s="11">
        <v>0.14000000000000001</v>
      </c>
      <c r="M1534" s="11">
        <v>0.17</v>
      </c>
      <c r="N1534" s="11">
        <v>0.14000000000000001</v>
      </c>
      <c r="O1534" s="11">
        <v>0.18</v>
      </c>
      <c r="P1534" s="11">
        <v>0.19</v>
      </c>
      <c r="Q1534" s="11">
        <v>0.17</v>
      </c>
      <c r="R1534" s="11">
        <v>0.2</v>
      </c>
      <c r="S1534" s="11">
        <v>0.18</v>
      </c>
      <c r="T1534" s="11">
        <v>0.2</v>
      </c>
      <c r="U1534" s="11">
        <v>0.18</v>
      </c>
      <c r="V1534" s="11">
        <v>0.14000000000000001</v>
      </c>
      <c r="W1534" s="11">
        <v>0.2</v>
      </c>
      <c r="X1534" s="11">
        <v>0.19</v>
      </c>
      <c r="Y1534" s="11">
        <v>0.17</v>
      </c>
      <c r="Z1534" s="11">
        <v>0.2</v>
      </c>
      <c r="AA1534" s="11">
        <v>0.16</v>
      </c>
      <c r="AB1534" s="11">
        <v>0.18</v>
      </c>
      <c r="AC1534" s="11">
        <v>0.18</v>
      </c>
      <c r="AD1534" s="11">
        <v>0.19</v>
      </c>
      <c r="AE1534" s="11">
        <v>0.25</v>
      </c>
      <c r="AF1534" s="11">
        <v>0.18</v>
      </c>
      <c r="AG1534" s="11">
        <v>0.16</v>
      </c>
      <c r="AH1534" s="11">
        <v>0.2</v>
      </c>
      <c r="AI1534" s="11">
        <v>0.19</v>
      </c>
      <c r="AJ1534" s="11">
        <v>0.17</v>
      </c>
      <c r="AK1534" s="11">
        <v>0.2</v>
      </c>
      <c r="AL1534" s="11">
        <v>0.18</v>
      </c>
      <c r="AM1534" s="11">
        <v>0.1</v>
      </c>
      <c r="AN1534" s="11">
        <v>0.18</v>
      </c>
      <c r="AO1534" s="11">
        <v>0.19</v>
      </c>
      <c r="AP1534" s="11">
        <v>0.25</v>
      </c>
      <c r="AQ1534" s="11">
        <v>0.19</v>
      </c>
      <c r="AR1534" s="11">
        <v>0.17</v>
      </c>
      <c r="AS1534" s="11">
        <v>0.21</v>
      </c>
      <c r="AT1534" s="11">
        <v>0.18</v>
      </c>
      <c r="AU1534" s="11">
        <v>0.22</v>
      </c>
      <c r="AV1534" s="11">
        <v>0.17</v>
      </c>
      <c r="AW1534" s="11">
        <v>0.18</v>
      </c>
      <c r="AX1534" s="11">
        <v>0.18</v>
      </c>
      <c r="AY1534" s="11">
        <v>0.2</v>
      </c>
    </row>
    <row r="1535" spans="1:51">
      <c r="A1535" s="3"/>
      <c r="B1535" t="s">
        <v>378</v>
      </c>
      <c r="C1535" s="4">
        <v>210</v>
      </c>
      <c r="D1535" s="4">
        <v>142</v>
      </c>
      <c r="E1535" s="4">
        <v>68</v>
      </c>
      <c r="F1535" s="4" t="s">
        <v>14</v>
      </c>
      <c r="G1535" s="4" t="s">
        <v>14</v>
      </c>
      <c r="H1535" s="4">
        <v>100</v>
      </c>
      <c r="I1535" s="4">
        <v>97</v>
      </c>
      <c r="J1535" s="4">
        <v>92</v>
      </c>
      <c r="K1535" s="4">
        <v>105</v>
      </c>
      <c r="L1535" s="4">
        <v>28</v>
      </c>
      <c r="M1535" s="4">
        <v>9</v>
      </c>
      <c r="N1535" s="4">
        <v>9</v>
      </c>
      <c r="O1535" s="4">
        <v>53</v>
      </c>
      <c r="P1535" s="4">
        <v>143</v>
      </c>
      <c r="Q1535" s="4">
        <v>67</v>
      </c>
      <c r="R1535" s="4">
        <v>141</v>
      </c>
      <c r="S1535" s="4">
        <v>95</v>
      </c>
      <c r="T1535" s="4">
        <v>99</v>
      </c>
      <c r="U1535" s="4">
        <v>4</v>
      </c>
      <c r="V1535" s="4">
        <v>14</v>
      </c>
      <c r="W1535" s="4">
        <v>97</v>
      </c>
      <c r="X1535" s="4">
        <v>95</v>
      </c>
      <c r="Y1535" s="4">
        <v>50</v>
      </c>
      <c r="Z1535" s="4">
        <v>35</v>
      </c>
      <c r="AA1535" s="4">
        <v>20</v>
      </c>
      <c r="AB1535" s="4">
        <v>48</v>
      </c>
      <c r="AC1535" s="4">
        <v>152</v>
      </c>
      <c r="AD1535" s="4">
        <v>14</v>
      </c>
      <c r="AE1535" s="4">
        <v>13</v>
      </c>
      <c r="AF1535" s="4">
        <v>5</v>
      </c>
      <c r="AG1535" s="4">
        <v>36</v>
      </c>
      <c r="AH1535" s="4">
        <v>97</v>
      </c>
      <c r="AI1535" s="4">
        <v>60</v>
      </c>
      <c r="AJ1535" s="4">
        <v>75</v>
      </c>
      <c r="AK1535" s="4">
        <v>111</v>
      </c>
      <c r="AL1535" s="4">
        <v>47</v>
      </c>
      <c r="AM1535" s="4">
        <v>1</v>
      </c>
      <c r="AN1535" s="4">
        <v>1</v>
      </c>
      <c r="AO1535" s="4">
        <v>127</v>
      </c>
      <c r="AP1535" s="4">
        <v>2</v>
      </c>
      <c r="AQ1535" s="4">
        <v>114</v>
      </c>
      <c r="AR1535" s="4">
        <v>64</v>
      </c>
      <c r="AS1535" s="4">
        <v>23</v>
      </c>
      <c r="AT1535" s="4">
        <v>159</v>
      </c>
      <c r="AU1535" s="4">
        <v>90</v>
      </c>
      <c r="AV1535" s="4">
        <v>106</v>
      </c>
      <c r="AW1535" s="4">
        <v>80</v>
      </c>
      <c r="AX1535" s="4">
        <v>32</v>
      </c>
      <c r="AY1535" s="4">
        <v>56</v>
      </c>
    </row>
    <row r="1536" spans="1:51">
      <c r="A1536" s="3"/>
      <c r="C1536" s="11">
        <v>7.0000000000000007E-2</v>
      </c>
      <c r="D1536" s="11">
        <v>0.06</v>
      </c>
      <c r="E1536" s="11">
        <v>0.08</v>
      </c>
      <c r="F1536" s="4" t="s">
        <v>14</v>
      </c>
      <c r="G1536" s="4" t="s">
        <v>14</v>
      </c>
      <c r="H1536" s="11">
        <v>0.08</v>
      </c>
      <c r="I1536" s="11">
        <v>0.06</v>
      </c>
      <c r="J1536" s="11">
        <v>7.0000000000000007E-2</v>
      </c>
      <c r="K1536" s="11">
        <v>0.06</v>
      </c>
      <c r="L1536" s="11">
        <v>0.09</v>
      </c>
      <c r="M1536" s="11">
        <v>0.1</v>
      </c>
      <c r="N1536" s="11">
        <v>0.05</v>
      </c>
      <c r="O1536" s="11">
        <v>7.0000000000000007E-2</v>
      </c>
      <c r="P1536" s="11">
        <v>0.06</v>
      </c>
      <c r="Q1536" s="11">
        <v>0.06</v>
      </c>
      <c r="R1536" s="11">
        <v>0.08</v>
      </c>
      <c r="S1536" s="11">
        <v>0.06</v>
      </c>
      <c r="T1536" s="11">
        <v>7.0000000000000007E-2</v>
      </c>
      <c r="U1536" s="11">
        <v>0.02</v>
      </c>
      <c r="V1536" s="11">
        <v>0.05</v>
      </c>
      <c r="W1536" s="11">
        <v>0.08</v>
      </c>
      <c r="X1536" s="11">
        <v>7.0000000000000007E-2</v>
      </c>
      <c r="Y1536" s="11">
        <v>0.08</v>
      </c>
      <c r="Z1536" s="11">
        <v>0.06</v>
      </c>
      <c r="AA1536" s="11">
        <v>7.0000000000000007E-2</v>
      </c>
      <c r="AB1536" s="11">
        <v>7.0000000000000007E-2</v>
      </c>
      <c r="AC1536" s="11">
        <v>7.0000000000000007E-2</v>
      </c>
      <c r="AD1536" s="11">
        <v>0.09</v>
      </c>
      <c r="AE1536" s="11">
        <v>0.04</v>
      </c>
      <c r="AF1536" s="11">
        <v>0.05</v>
      </c>
      <c r="AG1536" s="11">
        <v>0.05</v>
      </c>
      <c r="AH1536" s="11">
        <v>7.0000000000000007E-2</v>
      </c>
      <c r="AI1536" s="11">
        <v>7.0000000000000007E-2</v>
      </c>
      <c r="AJ1536" s="11">
        <v>7.0000000000000007E-2</v>
      </c>
      <c r="AK1536" s="11">
        <v>0.06</v>
      </c>
      <c r="AL1536" s="11">
        <v>7.0000000000000007E-2</v>
      </c>
      <c r="AM1536" s="11">
        <v>0.01</v>
      </c>
      <c r="AN1536" s="11">
        <v>0.05</v>
      </c>
      <c r="AO1536" s="11">
        <v>7.0000000000000007E-2</v>
      </c>
      <c r="AP1536" s="11">
        <v>0.06</v>
      </c>
      <c r="AQ1536" s="11">
        <v>7.0000000000000007E-2</v>
      </c>
      <c r="AR1536" s="11">
        <v>0.06</v>
      </c>
      <c r="AS1536" s="11">
        <v>0.14000000000000001</v>
      </c>
      <c r="AT1536" s="11">
        <v>0.06</v>
      </c>
      <c r="AU1536" s="11">
        <v>0.08</v>
      </c>
      <c r="AV1536" s="11">
        <v>0.06</v>
      </c>
      <c r="AW1536" s="11">
        <v>0.06</v>
      </c>
      <c r="AX1536" s="11">
        <v>7.0000000000000007E-2</v>
      </c>
      <c r="AY1536" s="11">
        <v>7.0000000000000007E-2</v>
      </c>
    </row>
    <row r="1537" spans="1:51">
      <c r="A1537" s="3"/>
      <c r="B1537" t="s">
        <v>131</v>
      </c>
      <c r="C1537" s="4">
        <v>44</v>
      </c>
      <c r="D1537" s="4">
        <v>34</v>
      </c>
      <c r="E1537" s="4">
        <v>10</v>
      </c>
      <c r="F1537" s="4" t="s">
        <v>14</v>
      </c>
      <c r="G1537" s="4" t="s">
        <v>14</v>
      </c>
      <c r="H1537" s="4">
        <v>21</v>
      </c>
      <c r="I1537" s="4">
        <v>18</v>
      </c>
      <c r="J1537" s="4">
        <v>12</v>
      </c>
      <c r="K1537" s="4">
        <v>29</v>
      </c>
      <c r="L1537" s="4">
        <v>3</v>
      </c>
      <c r="M1537" s="4" t="s">
        <v>14</v>
      </c>
      <c r="N1537" s="4" t="s">
        <v>14</v>
      </c>
      <c r="O1537" s="4">
        <v>11</v>
      </c>
      <c r="P1537" s="4">
        <v>28</v>
      </c>
      <c r="Q1537" s="4">
        <v>8</v>
      </c>
      <c r="R1537" s="4">
        <v>32</v>
      </c>
      <c r="S1537" s="4">
        <v>19</v>
      </c>
      <c r="T1537" s="4">
        <v>19</v>
      </c>
      <c r="U1537" s="4">
        <v>11</v>
      </c>
      <c r="V1537" s="4">
        <v>3</v>
      </c>
      <c r="W1537" s="4">
        <v>20</v>
      </c>
      <c r="X1537" s="4">
        <v>9</v>
      </c>
      <c r="Y1537" s="4">
        <v>11</v>
      </c>
      <c r="Z1537" s="4">
        <v>8</v>
      </c>
      <c r="AA1537" s="4">
        <v>8</v>
      </c>
      <c r="AB1537" s="4">
        <v>6</v>
      </c>
      <c r="AC1537" s="4">
        <v>33</v>
      </c>
      <c r="AD1537" s="4">
        <v>1</v>
      </c>
      <c r="AE1537" s="4">
        <v>4</v>
      </c>
      <c r="AF1537" s="4" t="s">
        <v>14</v>
      </c>
      <c r="AG1537" s="4">
        <v>20</v>
      </c>
      <c r="AH1537" s="4">
        <v>15</v>
      </c>
      <c r="AI1537" s="4">
        <v>5</v>
      </c>
      <c r="AJ1537" s="4">
        <v>14</v>
      </c>
      <c r="AK1537" s="4">
        <v>23</v>
      </c>
      <c r="AL1537" s="4">
        <v>14</v>
      </c>
      <c r="AM1537" s="4">
        <v>1</v>
      </c>
      <c r="AN1537" s="4">
        <v>3</v>
      </c>
      <c r="AO1537" s="4">
        <v>13</v>
      </c>
      <c r="AP1537" s="4">
        <v>1</v>
      </c>
      <c r="AQ1537" s="4">
        <v>11</v>
      </c>
      <c r="AR1537" s="4">
        <v>21</v>
      </c>
      <c r="AS1537" s="4">
        <v>3</v>
      </c>
      <c r="AT1537" s="4">
        <v>35</v>
      </c>
      <c r="AU1537" s="4">
        <v>18</v>
      </c>
      <c r="AV1537" s="4">
        <v>22</v>
      </c>
      <c r="AW1537" s="4">
        <v>14</v>
      </c>
      <c r="AX1537" s="4">
        <v>7</v>
      </c>
      <c r="AY1537" s="4">
        <v>9</v>
      </c>
    </row>
    <row r="1538" spans="1:51">
      <c r="A1538" s="3"/>
      <c r="C1538" s="11">
        <v>0.01</v>
      </c>
      <c r="D1538" s="11">
        <v>0.02</v>
      </c>
      <c r="E1538" s="11">
        <v>0.01</v>
      </c>
      <c r="F1538" s="4" t="s">
        <v>14</v>
      </c>
      <c r="G1538" s="4" t="s">
        <v>14</v>
      </c>
      <c r="H1538" s="11">
        <v>0.02</v>
      </c>
      <c r="I1538" s="11">
        <v>0.01</v>
      </c>
      <c r="J1538" s="11">
        <v>0.01</v>
      </c>
      <c r="K1538" s="11">
        <v>0.02</v>
      </c>
      <c r="L1538" s="11">
        <v>0.01</v>
      </c>
      <c r="M1538" s="4" t="s">
        <v>14</v>
      </c>
      <c r="N1538" s="4" t="s">
        <v>14</v>
      </c>
      <c r="O1538" s="11">
        <v>0.01</v>
      </c>
      <c r="P1538" s="11">
        <v>0.01</v>
      </c>
      <c r="Q1538" s="11">
        <v>0.01</v>
      </c>
      <c r="R1538" s="11">
        <v>0.02</v>
      </c>
      <c r="S1538" s="11">
        <v>0.01</v>
      </c>
      <c r="T1538" s="11">
        <v>0.01</v>
      </c>
      <c r="U1538" s="11">
        <v>0.06</v>
      </c>
      <c r="V1538" s="11">
        <v>0.01</v>
      </c>
      <c r="W1538" s="11">
        <v>0.02</v>
      </c>
      <c r="X1538" s="11">
        <v>0.01</v>
      </c>
      <c r="Y1538" s="11">
        <v>0.02</v>
      </c>
      <c r="Z1538" s="11">
        <v>0.01</v>
      </c>
      <c r="AA1538" s="11">
        <v>0.02</v>
      </c>
      <c r="AB1538" s="11">
        <v>0.01</v>
      </c>
      <c r="AC1538" s="11">
        <v>0.01</v>
      </c>
      <c r="AD1538" s="11">
        <v>0.01</v>
      </c>
      <c r="AE1538" s="11">
        <v>0.01</v>
      </c>
      <c r="AF1538" s="4" t="s">
        <v>14</v>
      </c>
      <c r="AG1538" s="11">
        <v>0.03</v>
      </c>
      <c r="AH1538" s="11">
        <v>0.01</v>
      </c>
      <c r="AI1538" s="11">
        <v>0.01</v>
      </c>
      <c r="AJ1538" s="11">
        <v>0.01</v>
      </c>
      <c r="AK1538" s="11">
        <v>0.01</v>
      </c>
      <c r="AL1538" s="11">
        <v>0.02</v>
      </c>
      <c r="AM1538" s="11">
        <v>0.01</v>
      </c>
      <c r="AN1538" s="11">
        <v>0.15</v>
      </c>
      <c r="AO1538" s="11">
        <v>0.01</v>
      </c>
      <c r="AP1538" s="11">
        <v>0.04</v>
      </c>
      <c r="AQ1538" s="11">
        <v>0.01</v>
      </c>
      <c r="AR1538" s="11">
        <v>0.02</v>
      </c>
      <c r="AS1538" s="11">
        <v>0.02</v>
      </c>
      <c r="AT1538" s="11">
        <v>0.01</v>
      </c>
      <c r="AU1538" s="11">
        <v>0.02</v>
      </c>
      <c r="AV1538" s="11">
        <v>0.01</v>
      </c>
      <c r="AW1538" s="11">
        <v>0.01</v>
      </c>
      <c r="AX1538" s="11">
        <v>0.02</v>
      </c>
      <c r="AY1538" s="11">
        <v>0.01</v>
      </c>
    </row>
    <row r="1539" spans="1:51">
      <c r="A1539" s="3"/>
      <c r="B1539" t="s">
        <v>379</v>
      </c>
      <c r="C1539" s="4">
        <v>2233</v>
      </c>
      <c r="D1539" s="4">
        <v>1662</v>
      </c>
      <c r="E1539" s="4">
        <v>571</v>
      </c>
      <c r="F1539" s="4" t="s">
        <v>14</v>
      </c>
      <c r="G1539" s="4" t="s">
        <v>14</v>
      </c>
      <c r="H1539" s="4">
        <v>974</v>
      </c>
      <c r="I1539" s="4">
        <v>1204</v>
      </c>
      <c r="J1539" s="4">
        <v>908</v>
      </c>
      <c r="K1539" s="4">
        <v>1203</v>
      </c>
      <c r="L1539" s="4">
        <v>241</v>
      </c>
      <c r="M1539" s="4">
        <v>60</v>
      </c>
      <c r="N1539" s="4">
        <v>142</v>
      </c>
      <c r="O1539" s="4">
        <v>567</v>
      </c>
      <c r="P1539" s="4">
        <v>1610</v>
      </c>
      <c r="Q1539" s="4">
        <v>921</v>
      </c>
      <c r="R1539" s="4">
        <v>1303</v>
      </c>
      <c r="S1539" s="4">
        <v>1131</v>
      </c>
      <c r="T1539" s="4">
        <v>1030</v>
      </c>
      <c r="U1539" s="4">
        <v>147</v>
      </c>
      <c r="V1539" s="4">
        <v>205</v>
      </c>
      <c r="W1539" s="4">
        <v>816</v>
      </c>
      <c r="X1539" s="4">
        <v>1061</v>
      </c>
      <c r="Y1539" s="4">
        <v>487</v>
      </c>
      <c r="Z1539" s="4">
        <v>416</v>
      </c>
      <c r="AA1539" s="4">
        <v>230</v>
      </c>
      <c r="AB1539" s="4">
        <v>525</v>
      </c>
      <c r="AC1539" s="4">
        <v>1658</v>
      </c>
      <c r="AD1539" s="4">
        <v>115</v>
      </c>
      <c r="AE1539" s="4">
        <v>211</v>
      </c>
      <c r="AF1539" s="4">
        <v>70</v>
      </c>
      <c r="AG1539" s="4">
        <v>502</v>
      </c>
      <c r="AH1539" s="4">
        <v>1063</v>
      </c>
      <c r="AI1539" s="4">
        <v>594</v>
      </c>
      <c r="AJ1539" s="4">
        <v>748</v>
      </c>
      <c r="AK1539" s="4">
        <v>1399</v>
      </c>
      <c r="AL1539" s="4">
        <v>525</v>
      </c>
      <c r="AM1539" s="4">
        <v>84</v>
      </c>
      <c r="AN1539" s="4">
        <v>13</v>
      </c>
      <c r="AO1539" s="4">
        <v>1424</v>
      </c>
      <c r="AP1539" s="4">
        <v>18</v>
      </c>
      <c r="AQ1539" s="4">
        <v>1266</v>
      </c>
      <c r="AR1539" s="4">
        <v>797</v>
      </c>
      <c r="AS1539" s="4">
        <v>106</v>
      </c>
      <c r="AT1539" s="4">
        <v>2009</v>
      </c>
      <c r="AU1539" s="4">
        <v>733</v>
      </c>
      <c r="AV1539" s="4">
        <v>1445</v>
      </c>
      <c r="AW1539" s="4">
        <v>1090</v>
      </c>
      <c r="AX1539" s="4">
        <v>323</v>
      </c>
      <c r="AY1539" s="4">
        <v>533</v>
      </c>
    </row>
    <row r="1540" spans="1:51">
      <c r="A1540" s="3"/>
      <c r="C1540" s="11">
        <v>0.73</v>
      </c>
      <c r="D1540" s="11">
        <v>0.74</v>
      </c>
      <c r="E1540" s="11">
        <v>0.71</v>
      </c>
      <c r="F1540" s="4" t="s">
        <v>14</v>
      </c>
      <c r="G1540" s="4" t="s">
        <v>14</v>
      </c>
      <c r="H1540" s="11">
        <v>0.74</v>
      </c>
      <c r="I1540" s="11">
        <v>0.73</v>
      </c>
      <c r="J1540" s="11">
        <v>0.73</v>
      </c>
      <c r="K1540" s="11">
        <v>0.72</v>
      </c>
      <c r="L1540" s="11">
        <v>0.76</v>
      </c>
      <c r="M1540" s="11">
        <v>0.72</v>
      </c>
      <c r="N1540" s="11">
        <v>0.81</v>
      </c>
      <c r="O1540" s="11">
        <v>0.73</v>
      </c>
      <c r="P1540" s="11">
        <v>0.73</v>
      </c>
      <c r="Q1540" s="11">
        <v>0.77</v>
      </c>
      <c r="R1540" s="11">
        <v>0.7</v>
      </c>
      <c r="S1540" s="11">
        <v>0.75</v>
      </c>
      <c r="T1540" s="11">
        <v>0.72</v>
      </c>
      <c r="U1540" s="11">
        <v>0.74</v>
      </c>
      <c r="V1540" s="11">
        <v>0.79</v>
      </c>
      <c r="W1540" s="11">
        <v>0.7</v>
      </c>
      <c r="X1540" s="11">
        <v>0.74</v>
      </c>
      <c r="Y1540" s="11">
        <v>0.74</v>
      </c>
      <c r="Z1540" s="11">
        <v>0.73</v>
      </c>
      <c r="AA1540" s="11">
        <v>0.75</v>
      </c>
      <c r="AB1540" s="11">
        <v>0.74</v>
      </c>
      <c r="AC1540" s="11">
        <v>0.74</v>
      </c>
      <c r="AD1540" s="11">
        <v>0.71</v>
      </c>
      <c r="AE1540" s="11">
        <v>0.69</v>
      </c>
      <c r="AF1540" s="11">
        <v>0.77</v>
      </c>
      <c r="AG1540" s="11">
        <v>0.76</v>
      </c>
      <c r="AH1540" s="11">
        <v>0.72</v>
      </c>
      <c r="AI1540" s="11">
        <v>0.73</v>
      </c>
      <c r="AJ1540" s="11">
        <v>0.74</v>
      </c>
      <c r="AK1540" s="11">
        <v>0.73</v>
      </c>
      <c r="AL1540" s="11">
        <v>0.74</v>
      </c>
      <c r="AM1540" s="11">
        <v>0.88</v>
      </c>
      <c r="AN1540" s="11">
        <v>0.63</v>
      </c>
      <c r="AO1540" s="11">
        <v>0.73</v>
      </c>
      <c r="AP1540" s="11">
        <v>0.65</v>
      </c>
      <c r="AQ1540" s="11">
        <v>0.73</v>
      </c>
      <c r="AR1540" s="11">
        <v>0.75</v>
      </c>
      <c r="AS1540" s="11">
        <v>0.64</v>
      </c>
      <c r="AT1540" s="11">
        <v>0.74</v>
      </c>
      <c r="AU1540" s="11">
        <v>0.68</v>
      </c>
      <c r="AV1540" s="11">
        <v>0.76</v>
      </c>
      <c r="AW1540" s="11">
        <v>0.75</v>
      </c>
      <c r="AX1540" s="11">
        <v>0.73</v>
      </c>
      <c r="AY1540" s="11">
        <v>0.71</v>
      </c>
    </row>
    <row r="1541" spans="1:51">
      <c r="A1541" s="3"/>
      <c r="B1541" t="s">
        <v>380</v>
      </c>
      <c r="C1541" s="4">
        <v>786</v>
      </c>
      <c r="D1541" s="4">
        <v>558</v>
      </c>
      <c r="E1541" s="4">
        <v>227</v>
      </c>
      <c r="F1541" s="4" t="s">
        <v>14</v>
      </c>
      <c r="G1541" s="4" t="s">
        <v>14</v>
      </c>
      <c r="H1541" s="4">
        <v>327</v>
      </c>
      <c r="I1541" s="4">
        <v>434</v>
      </c>
      <c r="J1541" s="4">
        <v>327</v>
      </c>
      <c r="K1541" s="4">
        <v>433</v>
      </c>
      <c r="L1541" s="4">
        <v>73</v>
      </c>
      <c r="M1541" s="4">
        <v>23</v>
      </c>
      <c r="N1541" s="4">
        <v>33</v>
      </c>
      <c r="O1541" s="4">
        <v>194</v>
      </c>
      <c r="P1541" s="4">
        <v>567</v>
      </c>
      <c r="Q1541" s="4">
        <v>267</v>
      </c>
      <c r="R1541" s="4">
        <v>517</v>
      </c>
      <c r="S1541" s="4">
        <v>364</v>
      </c>
      <c r="T1541" s="4">
        <v>390</v>
      </c>
      <c r="U1541" s="4">
        <v>40</v>
      </c>
      <c r="V1541" s="4">
        <v>51</v>
      </c>
      <c r="W1541" s="4">
        <v>327</v>
      </c>
      <c r="X1541" s="4">
        <v>369</v>
      </c>
      <c r="Y1541" s="4">
        <v>160</v>
      </c>
      <c r="Z1541" s="4">
        <v>150</v>
      </c>
      <c r="AA1541" s="4">
        <v>71</v>
      </c>
      <c r="AB1541" s="4">
        <v>179</v>
      </c>
      <c r="AC1541" s="4">
        <v>559</v>
      </c>
      <c r="AD1541" s="4">
        <v>45</v>
      </c>
      <c r="AE1541" s="4">
        <v>89</v>
      </c>
      <c r="AF1541" s="4">
        <v>21</v>
      </c>
      <c r="AG1541" s="4">
        <v>141</v>
      </c>
      <c r="AH1541" s="4">
        <v>391</v>
      </c>
      <c r="AI1541" s="4">
        <v>213</v>
      </c>
      <c r="AJ1541" s="4">
        <v>244</v>
      </c>
      <c r="AK1541" s="4">
        <v>486</v>
      </c>
      <c r="AL1541" s="4">
        <v>172</v>
      </c>
      <c r="AM1541" s="4">
        <v>11</v>
      </c>
      <c r="AN1541" s="4">
        <v>5</v>
      </c>
      <c r="AO1541" s="4">
        <v>501</v>
      </c>
      <c r="AP1541" s="4">
        <v>9</v>
      </c>
      <c r="AQ1541" s="4">
        <v>447</v>
      </c>
      <c r="AR1541" s="4">
        <v>250</v>
      </c>
      <c r="AS1541" s="4">
        <v>58</v>
      </c>
      <c r="AT1541" s="4">
        <v>654</v>
      </c>
      <c r="AU1541" s="4">
        <v>328</v>
      </c>
      <c r="AV1541" s="4">
        <v>434</v>
      </c>
      <c r="AW1541" s="4">
        <v>346</v>
      </c>
      <c r="AX1541" s="4">
        <v>113</v>
      </c>
      <c r="AY1541" s="4">
        <v>208</v>
      </c>
    </row>
    <row r="1542" spans="1:51">
      <c r="A1542" s="3"/>
      <c r="C1542" s="11">
        <v>0.26</v>
      </c>
      <c r="D1542" s="11">
        <v>0.25</v>
      </c>
      <c r="E1542" s="11">
        <v>0.28000000000000003</v>
      </c>
      <c r="F1542" s="4" t="s">
        <v>14</v>
      </c>
      <c r="G1542" s="4" t="s">
        <v>14</v>
      </c>
      <c r="H1542" s="11">
        <v>0.25</v>
      </c>
      <c r="I1542" s="11">
        <v>0.26</v>
      </c>
      <c r="J1542" s="11">
        <v>0.26</v>
      </c>
      <c r="K1542" s="11">
        <v>0.26</v>
      </c>
      <c r="L1542" s="11">
        <v>0.23</v>
      </c>
      <c r="M1542" s="11">
        <v>0.28000000000000003</v>
      </c>
      <c r="N1542" s="11">
        <v>0.19</v>
      </c>
      <c r="O1542" s="11">
        <v>0.25</v>
      </c>
      <c r="P1542" s="11">
        <v>0.26</v>
      </c>
      <c r="Q1542" s="11">
        <v>0.22</v>
      </c>
      <c r="R1542" s="11">
        <v>0.28000000000000003</v>
      </c>
      <c r="S1542" s="11">
        <v>0.24</v>
      </c>
      <c r="T1542" s="11">
        <v>0.27</v>
      </c>
      <c r="U1542" s="11">
        <v>0.2</v>
      </c>
      <c r="V1542" s="11">
        <v>0.2</v>
      </c>
      <c r="W1542" s="11">
        <v>0.28000000000000003</v>
      </c>
      <c r="X1542" s="11">
        <v>0.26</v>
      </c>
      <c r="Y1542" s="11">
        <v>0.24</v>
      </c>
      <c r="Z1542" s="11">
        <v>0.26</v>
      </c>
      <c r="AA1542" s="11">
        <v>0.23</v>
      </c>
      <c r="AB1542" s="11">
        <v>0.25</v>
      </c>
      <c r="AC1542" s="11">
        <v>0.25</v>
      </c>
      <c r="AD1542" s="11">
        <v>0.28000000000000003</v>
      </c>
      <c r="AE1542" s="11">
        <v>0.28999999999999998</v>
      </c>
      <c r="AF1542" s="11">
        <v>0.23</v>
      </c>
      <c r="AG1542" s="11">
        <v>0.21</v>
      </c>
      <c r="AH1542" s="11">
        <v>0.27</v>
      </c>
      <c r="AI1542" s="11">
        <v>0.26</v>
      </c>
      <c r="AJ1542" s="11">
        <v>0.24</v>
      </c>
      <c r="AK1542" s="11">
        <v>0.25</v>
      </c>
      <c r="AL1542" s="11">
        <v>0.24</v>
      </c>
      <c r="AM1542" s="11">
        <v>0.11</v>
      </c>
      <c r="AN1542" s="11">
        <v>0.23</v>
      </c>
      <c r="AO1542" s="11">
        <v>0.26</v>
      </c>
      <c r="AP1542" s="11">
        <v>0.31</v>
      </c>
      <c r="AQ1542" s="11">
        <v>0.26</v>
      </c>
      <c r="AR1542" s="11">
        <v>0.23</v>
      </c>
      <c r="AS1542" s="11">
        <v>0.35</v>
      </c>
      <c r="AT1542" s="11">
        <v>0.24</v>
      </c>
      <c r="AU1542" s="11">
        <v>0.3</v>
      </c>
      <c r="AV1542" s="11">
        <v>0.23</v>
      </c>
      <c r="AW1542" s="11">
        <v>0.24</v>
      </c>
      <c r="AX1542" s="11">
        <v>0.25</v>
      </c>
      <c r="AY1542" s="11">
        <v>0.28000000000000003</v>
      </c>
    </row>
    <row r="1543" spans="1:51">
      <c r="A1543" s="3"/>
    </row>
    <row r="1544" spans="1:51">
      <c r="A1544" s="3"/>
    </row>
    <row r="1545" spans="1:51">
      <c r="A1545" s="2" t="s">
        <v>387</v>
      </c>
    </row>
    <row r="1546" spans="1:51">
      <c r="A1546" s="3"/>
    </row>
    <row r="1547" spans="1:51" s="10" customFormat="1" ht="29.25" customHeight="1">
      <c r="A1547" s="9"/>
      <c r="C1547" s="7" t="s">
        <v>39</v>
      </c>
      <c r="D1547" s="14" t="s">
        <v>15</v>
      </c>
      <c r="E1547" s="15"/>
      <c r="F1547" s="15"/>
      <c r="G1547" s="15"/>
      <c r="H1547" s="14" t="s">
        <v>16</v>
      </c>
      <c r="I1547" s="15"/>
      <c r="J1547" s="14" t="s">
        <v>17</v>
      </c>
      <c r="K1547" s="15"/>
      <c r="L1547" s="15"/>
      <c r="M1547" s="15"/>
      <c r="N1547" s="15"/>
      <c r="O1547" s="14" t="s">
        <v>40</v>
      </c>
      <c r="P1547" s="15"/>
      <c r="Q1547" s="14" t="s">
        <v>19</v>
      </c>
      <c r="R1547" s="15"/>
      <c r="S1547" s="14" t="s">
        <v>41</v>
      </c>
      <c r="T1547" s="15"/>
      <c r="U1547" s="14" t="s">
        <v>42</v>
      </c>
      <c r="V1547" s="15"/>
      <c r="W1547" s="15"/>
      <c r="X1547" s="15"/>
      <c r="Y1547" s="14" t="s">
        <v>22</v>
      </c>
      <c r="Z1547" s="15"/>
      <c r="AA1547" s="15"/>
      <c r="AB1547" s="15"/>
      <c r="AC1547" s="15"/>
      <c r="AD1547" s="15"/>
      <c r="AE1547" s="15"/>
      <c r="AF1547" s="15"/>
      <c r="AG1547" s="14" t="s">
        <v>23</v>
      </c>
      <c r="AH1547" s="15"/>
      <c r="AI1547" s="15"/>
      <c r="AJ1547" s="14" t="s">
        <v>24</v>
      </c>
      <c r="AK1547" s="15"/>
      <c r="AL1547" s="14" t="s">
        <v>25</v>
      </c>
      <c r="AM1547" s="15"/>
      <c r="AN1547" s="15"/>
      <c r="AO1547" s="15"/>
      <c r="AP1547" s="15"/>
      <c r="AQ1547" s="15"/>
      <c r="AR1547" s="15"/>
      <c r="AS1547" s="14" t="s">
        <v>26</v>
      </c>
      <c r="AT1547" s="15"/>
      <c r="AU1547" s="14" t="s">
        <v>43</v>
      </c>
      <c r="AV1547" s="15"/>
      <c r="AW1547" s="14" t="s">
        <v>44</v>
      </c>
      <c r="AX1547" s="15"/>
      <c r="AY1547" s="15"/>
    </row>
    <row r="1548" spans="1:51" s="7" customFormat="1" ht="32.25" customHeight="1">
      <c r="A1548" s="6"/>
      <c r="D1548" s="8" t="s">
        <v>45</v>
      </c>
      <c r="E1548" s="8" t="s">
        <v>46</v>
      </c>
      <c r="F1548" s="8" t="s">
        <v>47</v>
      </c>
      <c r="G1548" s="8" t="s">
        <v>48</v>
      </c>
      <c r="H1548" s="8" t="s">
        <v>49</v>
      </c>
      <c r="I1548" s="8" t="s">
        <v>50</v>
      </c>
      <c r="J1548" s="8" t="s">
        <v>51</v>
      </c>
      <c r="K1548" s="8" t="s">
        <v>52</v>
      </c>
      <c r="L1548" s="8" t="s">
        <v>53</v>
      </c>
      <c r="M1548" s="8" t="s">
        <v>54</v>
      </c>
      <c r="N1548" s="8" t="s">
        <v>55</v>
      </c>
      <c r="O1548" s="8" t="s">
        <v>56</v>
      </c>
      <c r="P1548" s="8" t="s">
        <v>57</v>
      </c>
      <c r="Q1548" s="8" t="s">
        <v>56</v>
      </c>
      <c r="R1548" s="8" t="s">
        <v>57</v>
      </c>
      <c r="S1548" s="8" t="s">
        <v>56</v>
      </c>
      <c r="T1548" s="8" t="s">
        <v>57</v>
      </c>
      <c r="U1548" s="8" t="s">
        <v>58</v>
      </c>
      <c r="V1548" s="8" t="s">
        <v>59</v>
      </c>
      <c r="W1548" s="8" t="s">
        <v>60</v>
      </c>
      <c r="X1548" s="8" t="s">
        <v>61</v>
      </c>
      <c r="Y1548" s="8" t="s">
        <v>62</v>
      </c>
      <c r="Z1548" s="8" t="s">
        <v>63</v>
      </c>
      <c r="AA1548" s="8" t="s">
        <v>64</v>
      </c>
      <c r="AB1548" s="8" t="s">
        <v>65</v>
      </c>
      <c r="AC1548" s="8" t="s">
        <v>66</v>
      </c>
      <c r="AD1548" s="8" t="s">
        <v>67</v>
      </c>
      <c r="AE1548" s="8" t="s">
        <v>68</v>
      </c>
      <c r="AF1548" s="8" t="s">
        <v>69</v>
      </c>
      <c r="AG1548" s="8" t="s">
        <v>70</v>
      </c>
      <c r="AH1548" s="8" t="s">
        <v>71</v>
      </c>
      <c r="AI1548" s="8" t="s">
        <v>72</v>
      </c>
      <c r="AJ1548" s="8" t="s">
        <v>73</v>
      </c>
      <c r="AK1548" s="8" t="s">
        <v>74</v>
      </c>
      <c r="AL1548" s="8" t="s">
        <v>75</v>
      </c>
      <c r="AM1548" s="8" t="s">
        <v>76</v>
      </c>
      <c r="AN1548" s="8" t="s">
        <v>77</v>
      </c>
      <c r="AO1548" s="8" t="s">
        <v>78</v>
      </c>
      <c r="AP1548" s="8" t="s">
        <v>79</v>
      </c>
      <c r="AQ1548" s="8" t="s">
        <v>80</v>
      </c>
      <c r="AR1548" s="8" t="s">
        <v>81</v>
      </c>
      <c r="AS1548" s="8" t="s">
        <v>82</v>
      </c>
      <c r="AT1548" s="8" t="s">
        <v>57</v>
      </c>
      <c r="AU1548" s="8" t="s">
        <v>56</v>
      </c>
      <c r="AV1548" s="8" t="s">
        <v>57</v>
      </c>
      <c r="AW1548" s="8" t="s">
        <v>83</v>
      </c>
      <c r="AX1548" s="8" t="s">
        <v>84</v>
      </c>
      <c r="AY1548" s="8" t="s">
        <v>85</v>
      </c>
    </row>
    <row r="1549" spans="1:51">
      <c r="A1549" s="3" t="s">
        <v>86</v>
      </c>
      <c r="C1549" s="4">
        <v>3063</v>
      </c>
      <c r="D1549" s="4">
        <v>2254</v>
      </c>
      <c r="E1549" s="4">
        <v>808</v>
      </c>
      <c r="F1549" s="4" t="s">
        <v>14</v>
      </c>
      <c r="G1549" s="4" t="s">
        <v>14</v>
      </c>
      <c r="H1549" s="4">
        <v>1322</v>
      </c>
      <c r="I1549" s="4">
        <v>1656</v>
      </c>
      <c r="J1549" s="4">
        <v>1247</v>
      </c>
      <c r="K1549" s="4">
        <v>1665</v>
      </c>
      <c r="L1549" s="4">
        <v>317</v>
      </c>
      <c r="M1549" s="4">
        <v>83</v>
      </c>
      <c r="N1549" s="4">
        <v>174</v>
      </c>
      <c r="O1549" s="4">
        <v>773</v>
      </c>
      <c r="P1549" s="4">
        <v>2205</v>
      </c>
      <c r="Q1549" s="4">
        <v>1196</v>
      </c>
      <c r="R1549" s="4">
        <v>1852</v>
      </c>
      <c r="S1549" s="4">
        <v>1514</v>
      </c>
      <c r="T1549" s="4">
        <v>1438</v>
      </c>
      <c r="U1549" s="4">
        <v>198</v>
      </c>
      <c r="V1549" s="4">
        <v>259</v>
      </c>
      <c r="W1549" s="4">
        <v>1163</v>
      </c>
      <c r="X1549" s="4">
        <v>1439</v>
      </c>
      <c r="Y1549" s="4">
        <v>658</v>
      </c>
      <c r="Z1549" s="4">
        <v>573</v>
      </c>
      <c r="AA1549" s="4">
        <v>308</v>
      </c>
      <c r="AB1549" s="4">
        <v>710</v>
      </c>
      <c r="AC1549" s="4">
        <v>2249</v>
      </c>
      <c r="AD1549" s="4">
        <v>160</v>
      </c>
      <c r="AE1549" s="4">
        <v>305</v>
      </c>
      <c r="AF1549" s="4">
        <v>91</v>
      </c>
      <c r="AG1549" s="4">
        <v>662</v>
      </c>
      <c r="AH1549" s="4">
        <v>1469</v>
      </c>
      <c r="AI1549" s="4">
        <v>812</v>
      </c>
      <c r="AJ1549" s="4">
        <v>1006</v>
      </c>
      <c r="AK1549" s="4">
        <v>1908</v>
      </c>
      <c r="AL1549" s="4">
        <v>711</v>
      </c>
      <c r="AM1549" s="4">
        <v>95</v>
      </c>
      <c r="AN1549" s="4">
        <v>21</v>
      </c>
      <c r="AO1549" s="4">
        <v>1939</v>
      </c>
      <c r="AP1549" s="4">
        <v>27</v>
      </c>
      <c r="AQ1549" s="4">
        <v>1724</v>
      </c>
      <c r="AR1549" s="4">
        <v>1068</v>
      </c>
      <c r="AS1549" s="4">
        <v>167</v>
      </c>
      <c r="AT1549" s="4">
        <v>2699</v>
      </c>
      <c r="AU1549" s="4">
        <v>1078</v>
      </c>
      <c r="AV1549" s="4">
        <v>1900</v>
      </c>
      <c r="AW1549" s="4">
        <v>1450</v>
      </c>
      <c r="AX1549" s="4">
        <v>443</v>
      </c>
      <c r="AY1549" s="4">
        <v>750</v>
      </c>
    </row>
    <row r="1550" spans="1:51">
      <c r="A1550" s="3"/>
    </row>
    <row r="1551" spans="1:51">
      <c r="A1551" s="3" t="s">
        <v>388</v>
      </c>
      <c r="B1551" t="s">
        <v>375</v>
      </c>
      <c r="C1551" s="4">
        <v>529</v>
      </c>
      <c r="D1551" s="4">
        <v>401</v>
      </c>
      <c r="E1551" s="4">
        <v>128</v>
      </c>
      <c r="F1551" s="4" t="s">
        <v>14</v>
      </c>
      <c r="G1551" s="4" t="s">
        <v>14</v>
      </c>
      <c r="H1551" s="4">
        <v>253</v>
      </c>
      <c r="I1551" s="4">
        <v>265</v>
      </c>
      <c r="J1551" s="4">
        <v>204</v>
      </c>
      <c r="K1551" s="4">
        <v>269</v>
      </c>
      <c r="L1551" s="4">
        <v>77</v>
      </c>
      <c r="M1551" s="4">
        <v>14</v>
      </c>
      <c r="N1551" s="4">
        <v>47</v>
      </c>
      <c r="O1551" s="4">
        <v>148</v>
      </c>
      <c r="P1551" s="4">
        <v>370</v>
      </c>
      <c r="Q1551" s="4">
        <v>238</v>
      </c>
      <c r="R1551" s="4">
        <v>290</v>
      </c>
      <c r="S1551" s="4">
        <v>265</v>
      </c>
      <c r="T1551" s="4">
        <v>247</v>
      </c>
      <c r="U1551" s="4">
        <v>41</v>
      </c>
      <c r="V1551" s="4">
        <v>44</v>
      </c>
      <c r="W1551" s="4">
        <v>180</v>
      </c>
      <c r="X1551" s="4">
        <v>262</v>
      </c>
      <c r="Y1551" s="4">
        <v>127</v>
      </c>
      <c r="Z1551" s="4">
        <v>107</v>
      </c>
      <c r="AA1551" s="4">
        <v>49</v>
      </c>
      <c r="AB1551" s="4">
        <v>111</v>
      </c>
      <c r="AC1551" s="4">
        <v>395</v>
      </c>
      <c r="AD1551" s="4">
        <v>17</v>
      </c>
      <c r="AE1551" s="4">
        <v>53</v>
      </c>
      <c r="AF1551" s="4">
        <v>13</v>
      </c>
      <c r="AG1551" s="4">
        <v>127</v>
      </c>
      <c r="AH1551" s="4">
        <v>231</v>
      </c>
      <c r="AI1551" s="4">
        <v>149</v>
      </c>
      <c r="AJ1551" s="4">
        <v>198</v>
      </c>
      <c r="AK1551" s="4">
        <v>307</v>
      </c>
      <c r="AL1551" s="4">
        <v>128</v>
      </c>
      <c r="AM1551" s="4">
        <v>17</v>
      </c>
      <c r="AN1551" s="4">
        <v>5</v>
      </c>
      <c r="AO1551" s="4">
        <v>333</v>
      </c>
      <c r="AP1551" s="4">
        <v>5</v>
      </c>
      <c r="AQ1551" s="4">
        <v>304</v>
      </c>
      <c r="AR1551" s="4">
        <v>183</v>
      </c>
      <c r="AS1551" s="4">
        <v>36</v>
      </c>
      <c r="AT1551" s="4">
        <v>471</v>
      </c>
      <c r="AU1551" s="4">
        <v>167</v>
      </c>
      <c r="AV1551" s="4">
        <v>351</v>
      </c>
      <c r="AW1551" s="4">
        <v>244</v>
      </c>
      <c r="AX1551" s="4">
        <v>86</v>
      </c>
      <c r="AY1551" s="4">
        <v>123</v>
      </c>
    </row>
    <row r="1552" spans="1:51">
      <c r="A1552" s="3"/>
      <c r="C1552" s="11">
        <v>0.17</v>
      </c>
      <c r="D1552" s="11">
        <v>0.18</v>
      </c>
      <c r="E1552" s="11">
        <v>0.16</v>
      </c>
      <c r="F1552" s="4" t="s">
        <v>14</v>
      </c>
      <c r="G1552" s="4" t="s">
        <v>14</v>
      </c>
      <c r="H1552" s="11">
        <v>0.19</v>
      </c>
      <c r="I1552" s="11">
        <v>0.16</v>
      </c>
      <c r="J1552" s="11">
        <v>0.16</v>
      </c>
      <c r="K1552" s="11">
        <v>0.16</v>
      </c>
      <c r="L1552" s="11">
        <v>0.24</v>
      </c>
      <c r="M1552" s="11">
        <v>0.17</v>
      </c>
      <c r="N1552" s="11">
        <v>0.27</v>
      </c>
      <c r="O1552" s="11">
        <v>0.19</v>
      </c>
      <c r="P1552" s="11">
        <v>0.17</v>
      </c>
      <c r="Q1552" s="11">
        <v>0.2</v>
      </c>
      <c r="R1552" s="11">
        <v>0.16</v>
      </c>
      <c r="S1552" s="11">
        <v>0.18</v>
      </c>
      <c r="T1552" s="11">
        <v>0.17</v>
      </c>
      <c r="U1552" s="11">
        <v>0.21</v>
      </c>
      <c r="V1552" s="11">
        <v>0.17</v>
      </c>
      <c r="W1552" s="11">
        <v>0.15</v>
      </c>
      <c r="X1552" s="11">
        <v>0.18</v>
      </c>
      <c r="Y1552" s="11">
        <v>0.19</v>
      </c>
      <c r="Z1552" s="11">
        <v>0.19</v>
      </c>
      <c r="AA1552" s="11">
        <v>0.16</v>
      </c>
      <c r="AB1552" s="11">
        <v>0.16</v>
      </c>
      <c r="AC1552" s="11">
        <v>0.18</v>
      </c>
      <c r="AD1552" s="11">
        <v>0.11</v>
      </c>
      <c r="AE1552" s="11">
        <v>0.17</v>
      </c>
      <c r="AF1552" s="11">
        <v>0.15</v>
      </c>
      <c r="AG1552" s="11">
        <v>0.19</v>
      </c>
      <c r="AH1552" s="11">
        <v>0.16</v>
      </c>
      <c r="AI1552" s="11">
        <v>0.18</v>
      </c>
      <c r="AJ1552" s="11">
        <v>0.2</v>
      </c>
      <c r="AK1552" s="11">
        <v>0.16</v>
      </c>
      <c r="AL1552" s="11">
        <v>0.18</v>
      </c>
      <c r="AM1552" s="11">
        <v>0.18</v>
      </c>
      <c r="AN1552" s="11">
        <v>0.23</v>
      </c>
      <c r="AO1552" s="11">
        <v>0.17</v>
      </c>
      <c r="AP1552" s="11">
        <v>0.17</v>
      </c>
      <c r="AQ1552" s="11">
        <v>0.18</v>
      </c>
      <c r="AR1552" s="11">
        <v>0.17</v>
      </c>
      <c r="AS1552" s="11">
        <v>0.21</v>
      </c>
      <c r="AT1552" s="11">
        <v>0.17</v>
      </c>
      <c r="AU1552" s="11">
        <v>0.15</v>
      </c>
      <c r="AV1552" s="11">
        <v>0.18</v>
      </c>
      <c r="AW1552" s="11">
        <v>0.17</v>
      </c>
      <c r="AX1552" s="11">
        <v>0.19</v>
      </c>
      <c r="AY1552" s="11">
        <v>0.16</v>
      </c>
    </row>
    <row r="1553" spans="1:51">
      <c r="A1553" s="3"/>
      <c r="B1553" t="s">
        <v>376</v>
      </c>
      <c r="C1553" s="4">
        <v>1060</v>
      </c>
      <c r="D1553" s="4">
        <v>813</v>
      </c>
      <c r="E1553" s="4">
        <v>247</v>
      </c>
      <c r="F1553" s="4" t="s">
        <v>14</v>
      </c>
      <c r="G1553" s="4" t="s">
        <v>14</v>
      </c>
      <c r="H1553" s="4">
        <v>470</v>
      </c>
      <c r="I1553" s="4">
        <v>554</v>
      </c>
      <c r="J1553" s="4">
        <v>426</v>
      </c>
      <c r="K1553" s="4">
        <v>557</v>
      </c>
      <c r="L1553" s="4">
        <v>116</v>
      </c>
      <c r="M1553" s="4">
        <v>33</v>
      </c>
      <c r="N1553" s="4">
        <v>72</v>
      </c>
      <c r="O1553" s="4">
        <v>257</v>
      </c>
      <c r="P1553" s="4">
        <v>767</v>
      </c>
      <c r="Q1553" s="4">
        <v>427</v>
      </c>
      <c r="R1553" s="4">
        <v>625</v>
      </c>
      <c r="S1553" s="4">
        <v>557</v>
      </c>
      <c r="T1553" s="4">
        <v>460</v>
      </c>
      <c r="U1553" s="4">
        <v>89</v>
      </c>
      <c r="V1553" s="4">
        <v>101</v>
      </c>
      <c r="W1553" s="4">
        <v>366</v>
      </c>
      <c r="X1553" s="4">
        <v>502</v>
      </c>
      <c r="Y1553" s="4">
        <v>231</v>
      </c>
      <c r="Z1553" s="4">
        <v>200</v>
      </c>
      <c r="AA1553" s="4">
        <v>104</v>
      </c>
      <c r="AB1553" s="4">
        <v>238</v>
      </c>
      <c r="AC1553" s="4">
        <v>773</v>
      </c>
      <c r="AD1553" s="4">
        <v>59</v>
      </c>
      <c r="AE1553" s="4">
        <v>95</v>
      </c>
      <c r="AF1553" s="4">
        <v>37</v>
      </c>
      <c r="AG1553" s="4">
        <v>236</v>
      </c>
      <c r="AH1553" s="4">
        <v>500</v>
      </c>
      <c r="AI1553" s="4">
        <v>294</v>
      </c>
      <c r="AJ1553" s="4">
        <v>365</v>
      </c>
      <c r="AK1553" s="4">
        <v>654</v>
      </c>
      <c r="AL1553" s="4">
        <v>257</v>
      </c>
      <c r="AM1553" s="4">
        <v>47</v>
      </c>
      <c r="AN1553" s="4">
        <v>7</v>
      </c>
      <c r="AO1553" s="4">
        <v>648</v>
      </c>
      <c r="AP1553" s="4">
        <v>6</v>
      </c>
      <c r="AQ1553" s="4">
        <v>560</v>
      </c>
      <c r="AR1553" s="4">
        <v>404</v>
      </c>
      <c r="AS1553" s="4">
        <v>54</v>
      </c>
      <c r="AT1553" s="4">
        <v>943</v>
      </c>
      <c r="AU1553" s="4">
        <v>365</v>
      </c>
      <c r="AV1553" s="4">
        <v>660</v>
      </c>
      <c r="AW1553" s="4">
        <v>487</v>
      </c>
      <c r="AX1553" s="4">
        <v>155</v>
      </c>
      <c r="AY1553" s="4">
        <v>274</v>
      </c>
    </row>
    <row r="1554" spans="1:51">
      <c r="A1554" s="3"/>
      <c r="C1554" s="11">
        <v>0.35</v>
      </c>
      <c r="D1554" s="11">
        <v>0.36</v>
      </c>
      <c r="E1554" s="11">
        <v>0.31</v>
      </c>
      <c r="F1554" s="4" t="s">
        <v>14</v>
      </c>
      <c r="G1554" s="4" t="s">
        <v>14</v>
      </c>
      <c r="H1554" s="11">
        <v>0.36</v>
      </c>
      <c r="I1554" s="11">
        <v>0.33</v>
      </c>
      <c r="J1554" s="11">
        <v>0.34</v>
      </c>
      <c r="K1554" s="11">
        <v>0.33</v>
      </c>
      <c r="L1554" s="11">
        <v>0.37</v>
      </c>
      <c r="M1554" s="11">
        <v>0.4</v>
      </c>
      <c r="N1554" s="11">
        <v>0.41</v>
      </c>
      <c r="O1554" s="11">
        <v>0.33</v>
      </c>
      <c r="P1554" s="11">
        <v>0.35</v>
      </c>
      <c r="Q1554" s="11">
        <v>0.36</v>
      </c>
      <c r="R1554" s="11">
        <v>0.34</v>
      </c>
      <c r="S1554" s="11">
        <v>0.37</v>
      </c>
      <c r="T1554" s="11">
        <v>0.32</v>
      </c>
      <c r="U1554" s="11">
        <v>0.45</v>
      </c>
      <c r="V1554" s="11">
        <v>0.39</v>
      </c>
      <c r="W1554" s="11">
        <v>0.31</v>
      </c>
      <c r="X1554" s="11">
        <v>0.35</v>
      </c>
      <c r="Y1554" s="11">
        <v>0.35</v>
      </c>
      <c r="Z1554" s="11">
        <v>0.35</v>
      </c>
      <c r="AA1554" s="11">
        <v>0.34</v>
      </c>
      <c r="AB1554" s="11">
        <v>0.34</v>
      </c>
      <c r="AC1554" s="11">
        <v>0.34</v>
      </c>
      <c r="AD1554" s="11">
        <v>0.37</v>
      </c>
      <c r="AE1554" s="11">
        <v>0.31</v>
      </c>
      <c r="AF1554" s="11">
        <v>0.4</v>
      </c>
      <c r="AG1554" s="11">
        <v>0.36</v>
      </c>
      <c r="AH1554" s="11">
        <v>0.34</v>
      </c>
      <c r="AI1554" s="11">
        <v>0.36</v>
      </c>
      <c r="AJ1554" s="11">
        <v>0.36</v>
      </c>
      <c r="AK1554" s="11">
        <v>0.34</v>
      </c>
      <c r="AL1554" s="11">
        <v>0.36</v>
      </c>
      <c r="AM1554" s="11">
        <v>0.49</v>
      </c>
      <c r="AN1554" s="11">
        <v>0.32</v>
      </c>
      <c r="AO1554" s="11">
        <v>0.33</v>
      </c>
      <c r="AP1554" s="11">
        <v>0.24</v>
      </c>
      <c r="AQ1554" s="11">
        <v>0.32</v>
      </c>
      <c r="AR1554" s="11">
        <v>0.38</v>
      </c>
      <c r="AS1554" s="11">
        <v>0.32</v>
      </c>
      <c r="AT1554" s="11">
        <v>0.35</v>
      </c>
      <c r="AU1554" s="11">
        <v>0.34</v>
      </c>
      <c r="AV1554" s="11">
        <v>0.35</v>
      </c>
      <c r="AW1554" s="11">
        <v>0.34</v>
      </c>
      <c r="AX1554" s="11">
        <v>0.35</v>
      </c>
      <c r="AY1554" s="11">
        <v>0.37</v>
      </c>
    </row>
    <row r="1555" spans="1:51">
      <c r="A1555" s="3"/>
      <c r="B1555" t="s">
        <v>377</v>
      </c>
      <c r="C1555" s="4">
        <v>797</v>
      </c>
      <c r="D1555" s="4">
        <v>594</v>
      </c>
      <c r="E1555" s="4">
        <v>203</v>
      </c>
      <c r="F1555" s="4" t="s">
        <v>14</v>
      </c>
      <c r="G1555" s="4" t="s">
        <v>14</v>
      </c>
      <c r="H1555" s="4">
        <v>313</v>
      </c>
      <c r="I1555" s="4">
        <v>469</v>
      </c>
      <c r="J1555" s="4">
        <v>335</v>
      </c>
      <c r="K1555" s="4">
        <v>448</v>
      </c>
      <c r="L1555" s="4">
        <v>72</v>
      </c>
      <c r="M1555" s="4">
        <v>20</v>
      </c>
      <c r="N1555" s="4">
        <v>29</v>
      </c>
      <c r="O1555" s="4">
        <v>194</v>
      </c>
      <c r="P1555" s="4">
        <v>588</v>
      </c>
      <c r="Q1555" s="4">
        <v>317</v>
      </c>
      <c r="R1555" s="4">
        <v>480</v>
      </c>
      <c r="S1555" s="4">
        <v>389</v>
      </c>
      <c r="T1555" s="4">
        <v>385</v>
      </c>
      <c r="U1555" s="4">
        <v>36</v>
      </c>
      <c r="V1555" s="4">
        <v>55</v>
      </c>
      <c r="W1555" s="4">
        <v>336</v>
      </c>
      <c r="X1555" s="4">
        <v>369</v>
      </c>
      <c r="Y1555" s="4">
        <v>173</v>
      </c>
      <c r="Z1555" s="4">
        <v>140</v>
      </c>
      <c r="AA1555" s="4">
        <v>90</v>
      </c>
      <c r="AB1555" s="4">
        <v>184</v>
      </c>
      <c r="AC1555" s="4">
        <v>586</v>
      </c>
      <c r="AD1555" s="4">
        <v>47</v>
      </c>
      <c r="AE1555" s="4">
        <v>89</v>
      </c>
      <c r="AF1555" s="4">
        <v>25</v>
      </c>
      <c r="AG1555" s="4">
        <v>156</v>
      </c>
      <c r="AH1555" s="4">
        <v>414</v>
      </c>
      <c r="AI1555" s="4">
        <v>197</v>
      </c>
      <c r="AJ1555" s="4">
        <v>229</v>
      </c>
      <c r="AK1555" s="4">
        <v>532</v>
      </c>
      <c r="AL1555" s="4">
        <v>178</v>
      </c>
      <c r="AM1555" s="4">
        <v>18</v>
      </c>
      <c r="AN1555" s="4">
        <v>3</v>
      </c>
      <c r="AO1555" s="4">
        <v>534</v>
      </c>
      <c r="AP1555" s="4">
        <v>10</v>
      </c>
      <c r="AQ1555" s="4">
        <v>482</v>
      </c>
      <c r="AR1555" s="4">
        <v>262</v>
      </c>
      <c r="AS1555" s="4">
        <v>49</v>
      </c>
      <c r="AT1555" s="4">
        <v>706</v>
      </c>
      <c r="AU1555" s="4">
        <v>274</v>
      </c>
      <c r="AV1555" s="4">
        <v>508</v>
      </c>
      <c r="AW1555" s="4">
        <v>417</v>
      </c>
      <c r="AX1555" s="4">
        <v>115</v>
      </c>
      <c r="AY1555" s="4">
        <v>184</v>
      </c>
    </row>
    <row r="1556" spans="1:51">
      <c r="A1556" s="3"/>
      <c r="C1556" s="11">
        <v>0.26</v>
      </c>
      <c r="D1556" s="11">
        <v>0.26</v>
      </c>
      <c r="E1556" s="11">
        <v>0.25</v>
      </c>
      <c r="F1556" s="4" t="s">
        <v>14</v>
      </c>
      <c r="G1556" s="4" t="s">
        <v>14</v>
      </c>
      <c r="H1556" s="11">
        <v>0.24</v>
      </c>
      <c r="I1556" s="11">
        <v>0.28000000000000003</v>
      </c>
      <c r="J1556" s="11">
        <v>0.27</v>
      </c>
      <c r="K1556" s="11">
        <v>0.27</v>
      </c>
      <c r="L1556" s="11">
        <v>0.23</v>
      </c>
      <c r="M1556" s="11">
        <v>0.24</v>
      </c>
      <c r="N1556" s="11">
        <v>0.17</v>
      </c>
      <c r="O1556" s="11">
        <v>0.25</v>
      </c>
      <c r="P1556" s="11">
        <v>0.27</v>
      </c>
      <c r="Q1556" s="11">
        <v>0.27</v>
      </c>
      <c r="R1556" s="11">
        <v>0.26</v>
      </c>
      <c r="S1556" s="11">
        <v>0.26</v>
      </c>
      <c r="T1556" s="11">
        <v>0.27</v>
      </c>
      <c r="U1556" s="11">
        <v>0.18</v>
      </c>
      <c r="V1556" s="11">
        <v>0.21</v>
      </c>
      <c r="W1556" s="11">
        <v>0.28999999999999998</v>
      </c>
      <c r="X1556" s="11">
        <v>0.26</v>
      </c>
      <c r="Y1556" s="11">
        <v>0.26</v>
      </c>
      <c r="Z1556" s="11">
        <v>0.24</v>
      </c>
      <c r="AA1556" s="11">
        <v>0.28999999999999998</v>
      </c>
      <c r="AB1556" s="11">
        <v>0.26</v>
      </c>
      <c r="AC1556" s="11">
        <v>0.26</v>
      </c>
      <c r="AD1556" s="11">
        <v>0.28999999999999998</v>
      </c>
      <c r="AE1556" s="11">
        <v>0.28999999999999998</v>
      </c>
      <c r="AF1556" s="11">
        <v>0.28000000000000003</v>
      </c>
      <c r="AG1556" s="11">
        <v>0.24</v>
      </c>
      <c r="AH1556" s="11">
        <v>0.28000000000000003</v>
      </c>
      <c r="AI1556" s="11">
        <v>0.24</v>
      </c>
      <c r="AJ1556" s="11">
        <v>0.23</v>
      </c>
      <c r="AK1556" s="11">
        <v>0.28000000000000003</v>
      </c>
      <c r="AL1556" s="11">
        <v>0.25</v>
      </c>
      <c r="AM1556" s="11">
        <v>0.19</v>
      </c>
      <c r="AN1556" s="11">
        <v>0.17</v>
      </c>
      <c r="AO1556" s="11">
        <v>0.28000000000000003</v>
      </c>
      <c r="AP1556" s="11">
        <v>0.36</v>
      </c>
      <c r="AQ1556" s="11">
        <v>0.28000000000000003</v>
      </c>
      <c r="AR1556" s="11">
        <v>0.25</v>
      </c>
      <c r="AS1556" s="11">
        <v>0.28999999999999998</v>
      </c>
      <c r="AT1556" s="11">
        <v>0.26</v>
      </c>
      <c r="AU1556" s="11">
        <v>0.25</v>
      </c>
      <c r="AV1556" s="11">
        <v>0.27</v>
      </c>
      <c r="AW1556" s="11">
        <v>0.28999999999999998</v>
      </c>
      <c r="AX1556" s="11">
        <v>0.26</v>
      </c>
      <c r="AY1556" s="11">
        <v>0.24</v>
      </c>
    </row>
    <row r="1557" spans="1:51">
      <c r="A1557" s="3"/>
      <c r="B1557" t="s">
        <v>378</v>
      </c>
      <c r="C1557" s="4">
        <v>526</v>
      </c>
      <c r="D1557" s="4">
        <v>345</v>
      </c>
      <c r="E1557" s="4">
        <v>181</v>
      </c>
      <c r="F1557" s="4" t="s">
        <v>14</v>
      </c>
      <c r="G1557" s="4" t="s">
        <v>14</v>
      </c>
      <c r="H1557" s="4">
        <v>219</v>
      </c>
      <c r="I1557" s="4">
        <v>293</v>
      </c>
      <c r="J1557" s="4">
        <v>213</v>
      </c>
      <c r="K1557" s="4">
        <v>307</v>
      </c>
      <c r="L1557" s="4">
        <v>40</v>
      </c>
      <c r="M1557" s="4">
        <v>14</v>
      </c>
      <c r="N1557" s="4">
        <v>22</v>
      </c>
      <c r="O1557" s="4">
        <v>136</v>
      </c>
      <c r="P1557" s="4">
        <v>376</v>
      </c>
      <c r="Q1557" s="4">
        <v>174</v>
      </c>
      <c r="R1557" s="4">
        <v>349</v>
      </c>
      <c r="S1557" s="4">
        <v>243</v>
      </c>
      <c r="T1557" s="4">
        <v>265</v>
      </c>
      <c r="U1557" s="4">
        <v>14</v>
      </c>
      <c r="V1557" s="4">
        <v>45</v>
      </c>
      <c r="W1557" s="4">
        <v>233</v>
      </c>
      <c r="X1557" s="4">
        <v>234</v>
      </c>
      <c r="Y1557" s="4">
        <v>99</v>
      </c>
      <c r="Z1557" s="4">
        <v>105</v>
      </c>
      <c r="AA1557" s="4">
        <v>37</v>
      </c>
      <c r="AB1557" s="4">
        <v>136</v>
      </c>
      <c r="AC1557" s="4">
        <v>376</v>
      </c>
      <c r="AD1557" s="4">
        <v>35</v>
      </c>
      <c r="AE1557" s="4">
        <v>59</v>
      </c>
      <c r="AF1557" s="4">
        <v>13</v>
      </c>
      <c r="AG1557" s="4">
        <v>103</v>
      </c>
      <c r="AH1557" s="4">
        <v>272</v>
      </c>
      <c r="AI1557" s="4">
        <v>125</v>
      </c>
      <c r="AJ1557" s="4">
        <v>164</v>
      </c>
      <c r="AK1557" s="4">
        <v>327</v>
      </c>
      <c r="AL1557" s="4">
        <v>103</v>
      </c>
      <c r="AM1557" s="4">
        <v>6</v>
      </c>
      <c r="AN1557" s="4">
        <v>3</v>
      </c>
      <c r="AO1557" s="4">
        <v>350</v>
      </c>
      <c r="AP1557" s="4">
        <v>5</v>
      </c>
      <c r="AQ1557" s="4">
        <v>320</v>
      </c>
      <c r="AR1557" s="4">
        <v>147</v>
      </c>
      <c r="AS1557" s="4">
        <v>26</v>
      </c>
      <c r="AT1557" s="4">
        <v>443</v>
      </c>
      <c r="AU1557" s="4">
        <v>225</v>
      </c>
      <c r="AV1557" s="4">
        <v>287</v>
      </c>
      <c r="AW1557" s="4">
        <v>244</v>
      </c>
      <c r="AX1557" s="4">
        <v>63</v>
      </c>
      <c r="AY1557" s="4">
        <v>139</v>
      </c>
    </row>
    <row r="1558" spans="1:51">
      <c r="A1558" s="3"/>
      <c r="C1558" s="11">
        <v>0.17</v>
      </c>
      <c r="D1558" s="11">
        <v>0.15</v>
      </c>
      <c r="E1558" s="11">
        <v>0.22</v>
      </c>
      <c r="F1558" s="4" t="s">
        <v>14</v>
      </c>
      <c r="G1558" s="4" t="s">
        <v>14</v>
      </c>
      <c r="H1558" s="11">
        <v>0.17</v>
      </c>
      <c r="I1558" s="11">
        <v>0.18</v>
      </c>
      <c r="J1558" s="11">
        <v>0.17</v>
      </c>
      <c r="K1558" s="11">
        <v>0.18</v>
      </c>
      <c r="L1558" s="11">
        <v>0.13</v>
      </c>
      <c r="M1558" s="11">
        <v>0.17</v>
      </c>
      <c r="N1558" s="11">
        <v>0.13</v>
      </c>
      <c r="O1558" s="11">
        <v>0.18</v>
      </c>
      <c r="P1558" s="11">
        <v>0.17</v>
      </c>
      <c r="Q1558" s="11">
        <v>0.15</v>
      </c>
      <c r="R1558" s="11">
        <v>0.19</v>
      </c>
      <c r="S1558" s="11">
        <v>0.16</v>
      </c>
      <c r="T1558" s="11">
        <v>0.18</v>
      </c>
      <c r="U1558" s="11">
        <v>7.0000000000000007E-2</v>
      </c>
      <c r="V1558" s="11">
        <v>0.17</v>
      </c>
      <c r="W1558" s="11">
        <v>0.2</v>
      </c>
      <c r="X1558" s="11">
        <v>0.16</v>
      </c>
      <c r="Y1558" s="11">
        <v>0.15</v>
      </c>
      <c r="Z1558" s="11">
        <v>0.18</v>
      </c>
      <c r="AA1558" s="11">
        <v>0.12</v>
      </c>
      <c r="AB1558" s="11">
        <v>0.19</v>
      </c>
      <c r="AC1558" s="11">
        <v>0.17</v>
      </c>
      <c r="AD1558" s="11">
        <v>0.22</v>
      </c>
      <c r="AE1558" s="11">
        <v>0.19</v>
      </c>
      <c r="AF1558" s="11">
        <v>0.14000000000000001</v>
      </c>
      <c r="AG1558" s="11">
        <v>0.16</v>
      </c>
      <c r="AH1558" s="11">
        <v>0.19</v>
      </c>
      <c r="AI1558" s="11">
        <v>0.15</v>
      </c>
      <c r="AJ1558" s="11">
        <v>0.16</v>
      </c>
      <c r="AK1558" s="11">
        <v>0.17</v>
      </c>
      <c r="AL1558" s="11">
        <v>0.15</v>
      </c>
      <c r="AM1558" s="11">
        <v>7.0000000000000007E-2</v>
      </c>
      <c r="AN1558" s="11">
        <v>0.14000000000000001</v>
      </c>
      <c r="AO1558" s="11">
        <v>0.18</v>
      </c>
      <c r="AP1558" s="11">
        <v>0.17</v>
      </c>
      <c r="AQ1558" s="11">
        <v>0.19</v>
      </c>
      <c r="AR1558" s="11">
        <v>0.14000000000000001</v>
      </c>
      <c r="AS1558" s="11">
        <v>0.16</v>
      </c>
      <c r="AT1558" s="11">
        <v>0.16</v>
      </c>
      <c r="AU1558" s="11">
        <v>0.21</v>
      </c>
      <c r="AV1558" s="11">
        <v>0.15</v>
      </c>
      <c r="AW1558" s="11">
        <v>0.17</v>
      </c>
      <c r="AX1558" s="11">
        <v>0.14000000000000001</v>
      </c>
      <c r="AY1558" s="11">
        <v>0.18</v>
      </c>
    </row>
    <row r="1559" spans="1:51">
      <c r="A1559" s="3"/>
      <c r="B1559" t="s">
        <v>131</v>
      </c>
      <c r="C1559" s="4">
        <v>151</v>
      </c>
      <c r="D1559" s="4">
        <v>102</v>
      </c>
      <c r="E1559" s="4">
        <v>50</v>
      </c>
      <c r="F1559" s="4" t="s">
        <v>14</v>
      </c>
      <c r="G1559" s="4" t="s">
        <v>14</v>
      </c>
      <c r="H1559" s="4">
        <v>67</v>
      </c>
      <c r="I1559" s="4">
        <v>75</v>
      </c>
      <c r="J1559" s="4">
        <v>68</v>
      </c>
      <c r="K1559" s="4">
        <v>83</v>
      </c>
      <c r="L1559" s="4">
        <v>11</v>
      </c>
      <c r="M1559" s="4">
        <v>2</v>
      </c>
      <c r="N1559" s="4">
        <v>4</v>
      </c>
      <c r="O1559" s="4">
        <v>38</v>
      </c>
      <c r="P1559" s="4">
        <v>104</v>
      </c>
      <c r="Q1559" s="4">
        <v>40</v>
      </c>
      <c r="R1559" s="4">
        <v>107</v>
      </c>
      <c r="S1559" s="4">
        <v>60</v>
      </c>
      <c r="T1559" s="4">
        <v>80</v>
      </c>
      <c r="U1559" s="4">
        <v>18</v>
      </c>
      <c r="V1559" s="4">
        <v>14</v>
      </c>
      <c r="W1559" s="4">
        <v>48</v>
      </c>
      <c r="X1559" s="4">
        <v>72</v>
      </c>
      <c r="Y1559" s="4">
        <v>29</v>
      </c>
      <c r="Z1559" s="4">
        <v>20</v>
      </c>
      <c r="AA1559" s="4">
        <v>29</v>
      </c>
      <c r="AB1559" s="4">
        <v>42</v>
      </c>
      <c r="AC1559" s="4">
        <v>120</v>
      </c>
      <c r="AD1559" s="4">
        <v>3</v>
      </c>
      <c r="AE1559" s="4">
        <v>10</v>
      </c>
      <c r="AF1559" s="4">
        <v>3</v>
      </c>
      <c r="AG1559" s="4">
        <v>40</v>
      </c>
      <c r="AH1559" s="4">
        <v>53</v>
      </c>
      <c r="AI1559" s="4">
        <v>47</v>
      </c>
      <c r="AJ1559" s="4">
        <v>49</v>
      </c>
      <c r="AK1559" s="4">
        <v>88</v>
      </c>
      <c r="AL1559" s="4">
        <v>45</v>
      </c>
      <c r="AM1559" s="4">
        <v>7</v>
      </c>
      <c r="AN1559" s="4">
        <v>3</v>
      </c>
      <c r="AO1559" s="4">
        <v>74</v>
      </c>
      <c r="AP1559" s="4">
        <v>2</v>
      </c>
      <c r="AQ1559" s="4">
        <v>58</v>
      </c>
      <c r="AR1559" s="4">
        <v>72</v>
      </c>
      <c r="AS1559" s="4">
        <v>3</v>
      </c>
      <c r="AT1559" s="4">
        <v>136</v>
      </c>
      <c r="AU1559" s="4">
        <v>48</v>
      </c>
      <c r="AV1559" s="4">
        <v>94</v>
      </c>
      <c r="AW1559" s="4">
        <v>57</v>
      </c>
      <c r="AX1559" s="4">
        <v>25</v>
      </c>
      <c r="AY1559" s="4">
        <v>31</v>
      </c>
    </row>
    <row r="1560" spans="1:51">
      <c r="A1560" s="3"/>
      <c r="C1560" s="11">
        <v>0.05</v>
      </c>
      <c r="D1560" s="11">
        <v>0.05</v>
      </c>
      <c r="E1560" s="11">
        <v>0.06</v>
      </c>
      <c r="F1560" s="4" t="s">
        <v>14</v>
      </c>
      <c r="G1560" s="4" t="s">
        <v>14</v>
      </c>
      <c r="H1560" s="11">
        <v>0.05</v>
      </c>
      <c r="I1560" s="11">
        <v>0.05</v>
      </c>
      <c r="J1560" s="11">
        <v>0.05</v>
      </c>
      <c r="K1560" s="11">
        <v>0.05</v>
      </c>
      <c r="L1560" s="11">
        <v>0.04</v>
      </c>
      <c r="M1560" s="11">
        <v>0.02</v>
      </c>
      <c r="N1560" s="11">
        <v>0.03</v>
      </c>
      <c r="O1560" s="11">
        <v>0.05</v>
      </c>
      <c r="P1560" s="11">
        <v>0.05</v>
      </c>
      <c r="Q1560" s="11">
        <v>0.03</v>
      </c>
      <c r="R1560" s="11">
        <v>0.06</v>
      </c>
      <c r="S1560" s="11">
        <v>0.04</v>
      </c>
      <c r="T1560" s="11">
        <v>0.06</v>
      </c>
      <c r="U1560" s="11">
        <v>0.09</v>
      </c>
      <c r="V1560" s="11">
        <v>0.05</v>
      </c>
      <c r="W1560" s="11">
        <v>0.04</v>
      </c>
      <c r="X1560" s="11">
        <v>0.05</v>
      </c>
      <c r="Y1560" s="11">
        <v>0.04</v>
      </c>
      <c r="Z1560" s="11">
        <v>0.04</v>
      </c>
      <c r="AA1560" s="11">
        <v>0.09</v>
      </c>
      <c r="AB1560" s="11">
        <v>0.06</v>
      </c>
      <c r="AC1560" s="11">
        <v>0.05</v>
      </c>
      <c r="AD1560" s="11">
        <v>0.02</v>
      </c>
      <c r="AE1560" s="11">
        <v>0.03</v>
      </c>
      <c r="AF1560" s="11">
        <v>0.03</v>
      </c>
      <c r="AG1560" s="11">
        <v>0.06</v>
      </c>
      <c r="AH1560" s="11">
        <v>0.04</v>
      </c>
      <c r="AI1560" s="11">
        <v>0.06</v>
      </c>
      <c r="AJ1560" s="11">
        <v>0.05</v>
      </c>
      <c r="AK1560" s="11">
        <v>0.05</v>
      </c>
      <c r="AL1560" s="11">
        <v>0.06</v>
      </c>
      <c r="AM1560" s="11">
        <v>7.0000000000000007E-2</v>
      </c>
      <c r="AN1560" s="11">
        <v>0.15</v>
      </c>
      <c r="AO1560" s="11">
        <v>0.04</v>
      </c>
      <c r="AP1560" s="11">
        <v>0.06</v>
      </c>
      <c r="AQ1560" s="11">
        <v>0.03</v>
      </c>
      <c r="AR1560" s="11">
        <v>7.0000000000000007E-2</v>
      </c>
      <c r="AS1560" s="11">
        <v>0.02</v>
      </c>
      <c r="AT1560" s="11">
        <v>0.05</v>
      </c>
      <c r="AU1560" s="11">
        <v>0.04</v>
      </c>
      <c r="AV1560" s="11">
        <v>0.05</v>
      </c>
      <c r="AW1560" s="11">
        <v>0.04</v>
      </c>
      <c r="AX1560" s="11">
        <v>0.06</v>
      </c>
      <c r="AY1560" s="11">
        <v>0.04</v>
      </c>
    </row>
    <row r="1561" spans="1:51">
      <c r="A1561" s="3"/>
      <c r="B1561" t="s">
        <v>379</v>
      </c>
      <c r="C1561" s="4">
        <v>1589</v>
      </c>
      <c r="D1561" s="4">
        <v>1214</v>
      </c>
      <c r="E1561" s="4">
        <v>375</v>
      </c>
      <c r="F1561" s="4" t="s">
        <v>14</v>
      </c>
      <c r="G1561" s="4" t="s">
        <v>14</v>
      </c>
      <c r="H1561" s="4">
        <v>723</v>
      </c>
      <c r="I1561" s="4">
        <v>819</v>
      </c>
      <c r="J1561" s="4">
        <v>630</v>
      </c>
      <c r="K1561" s="4">
        <v>826</v>
      </c>
      <c r="L1561" s="4">
        <v>193</v>
      </c>
      <c r="M1561" s="4">
        <v>47</v>
      </c>
      <c r="N1561" s="4">
        <v>119</v>
      </c>
      <c r="O1561" s="4">
        <v>405</v>
      </c>
      <c r="P1561" s="4">
        <v>1137</v>
      </c>
      <c r="Q1561" s="4">
        <v>665</v>
      </c>
      <c r="R1561" s="4">
        <v>916</v>
      </c>
      <c r="S1561" s="4">
        <v>822</v>
      </c>
      <c r="T1561" s="4">
        <v>708</v>
      </c>
      <c r="U1561" s="4">
        <v>131</v>
      </c>
      <c r="V1561" s="4">
        <v>145</v>
      </c>
      <c r="W1561" s="4">
        <v>547</v>
      </c>
      <c r="X1561" s="4">
        <v>764</v>
      </c>
      <c r="Y1561" s="4">
        <v>358</v>
      </c>
      <c r="Z1561" s="4">
        <v>308</v>
      </c>
      <c r="AA1561" s="4">
        <v>153</v>
      </c>
      <c r="AB1561" s="4">
        <v>349</v>
      </c>
      <c r="AC1561" s="4">
        <v>1168</v>
      </c>
      <c r="AD1561" s="4">
        <v>76</v>
      </c>
      <c r="AE1561" s="4">
        <v>148</v>
      </c>
      <c r="AF1561" s="4">
        <v>50</v>
      </c>
      <c r="AG1561" s="4">
        <v>363</v>
      </c>
      <c r="AH1561" s="4">
        <v>730</v>
      </c>
      <c r="AI1561" s="4">
        <v>443</v>
      </c>
      <c r="AJ1561" s="4">
        <v>564</v>
      </c>
      <c r="AK1561" s="4">
        <v>961</v>
      </c>
      <c r="AL1561" s="4">
        <v>385</v>
      </c>
      <c r="AM1561" s="4">
        <v>64</v>
      </c>
      <c r="AN1561" s="4">
        <v>11</v>
      </c>
      <c r="AO1561" s="4">
        <v>980</v>
      </c>
      <c r="AP1561" s="4">
        <v>11</v>
      </c>
      <c r="AQ1561" s="4">
        <v>864</v>
      </c>
      <c r="AR1561" s="4">
        <v>587</v>
      </c>
      <c r="AS1561" s="4">
        <v>89</v>
      </c>
      <c r="AT1561" s="4">
        <v>1414</v>
      </c>
      <c r="AU1561" s="4">
        <v>531</v>
      </c>
      <c r="AV1561" s="4">
        <v>1011</v>
      </c>
      <c r="AW1561" s="4">
        <v>732</v>
      </c>
      <c r="AX1561" s="4">
        <v>241</v>
      </c>
      <c r="AY1561" s="4">
        <v>398</v>
      </c>
    </row>
    <row r="1562" spans="1:51">
      <c r="A1562" s="3"/>
      <c r="C1562" s="11">
        <v>0.52</v>
      </c>
      <c r="D1562" s="11">
        <v>0.54</v>
      </c>
      <c r="E1562" s="11">
        <v>0.46</v>
      </c>
      <c r="F1562" s="4" t="s">
        <v>14</v>
      </c>
      <c r="G1562" s="4" t="s">
        <v>14</v>
      </c>
      <c r="H1562" s="11">
        <v>0.55000000000000004</v>
      </c>
      <c r="I1562" s="11">
        <v>0.49</v>
      </c>
      <c r="J1562" s="11">
        <v>0.51</v>
      </c>
      <c r="K1562" s="11">
        <v>0.5</v>
      </c>
      <c r="L1562" s="11">
        <v>0.61</v>
      </c>
      <c r="M1562" s="11">
        <v>0.56000000000000005</v>
      </c>
      <c r="N1562" s="11">
        <v>0.68</v>
      </c>
      <c r="O1562" s="11">
        <v>0.52</v>
      </c>
      <c r="P1562" s="11">
        <v>0.52</v>
      </c>
      <c r="Q1562" s="11">
        <v>0.56000000000000005</v>
      </c>
      <c r="R1562" s="11">
        <v>0.49</v>
      </c>
      <c r="S1562" s="11">
        <v>0.54</v>
      </c>
      <c r="T1562" s="11">
        <v>0.49</v>
      </c>
      <c r="U1562" s="11">
        <v>0.66</v>
      </c>
      <c r="V1562" s="11">
        <v>0.56000000000000005</v>
      </c>
      <c r="W1562" s="11">
        <v>0.47</v>
      </c>
      <c r="X1562" s="11">
        <v>0.53</v>
      </c>
      <c r="Y1562" s="11">
        <v>0.54</v>
      </c>
      <c r="Z1562" s="11">
        <v>0.54</v>
      </c>
      <c r="AA1562" s="11">
        <v>0.5</v>
      </c>
      <c r="AB1562" s="11">
        <v>0.49</v>
      </c>
      <c r="AC1562" s="11">
        <v>0.52</v>
      </c>
      <c r="AD1562" s="11">
        <v>0.47</v>
      </c>
      <c r="AE1562" s="11">
        <v>0.48</v>
      </c>
      <c r="AF1562" s="11">
        <v>0.55000000000000004</v>
      </c>
      <c r="AG1562" s="11">
        <v>0.55000000000000004</v>
      </c>
      <c r="AH1562" s="11">
        <v>0.5</v>
      </c>
      <c r="AI1562" s="11">
        <v>0.55000000000000004</v>
      </c>
      <c r="AJ1562" s="11">
        <v>0.56000000000000005</v>
      </c>
      <c r="AK1562" s="11">
        <v>0.5</v>
      </c>
      <c r="AL1562" s="11">
        <v>0.54</v>
      </c>
      <c r="AM1562" s="11">
        <v>0.67</v>
      </c>
      <c r="AN1562" s="11">
        <v>0.54</v>
      </c>
      <c r="AO1562" s="11">
        <v>0.51</v>
      </c>
      <c r="AP1562" s="11">
        <v>0.41</v>
      </c>
      <c r="AQ1562" s="11">
        <v>0.5</v>
      </c>
      <c r="AR1562" s="11">
        <v>0.55000000000000004</v>
      </c>
      <c r="AS1562" s="11">
        <v>0.53</v>
      </c>
      <c r="AT1562" s="11">
        <v>0.52</v>
      </c>
      <c r="AU1562" s="11">
        <v>0.49</v>
      </c>
      <c r="AV1562" s="11">
        <v>0.53</v>
      </c>
      <c r="AW1562" s="11">
        <v>0.5</v>
      </c>
      <c r="AX1562" s="11">
        <v>0.54</v>
      </c>
      <c r="AY1562" s="11">
        <v>0.53</v>
      </c>
    </row>
    <row r="1563" spans="1:51">
      <c r="A1563" s="3"/>
      <c r="B1563" t="s">
        <v>380</v>
      </c>
      <c r="C1563" s="4">
        <v>1323</v>
      </c>
      <c r="D1563" s="4">
        <v>939</v>
      </c>
      <c r="E1563" s="4">
        <v>384</v>
      </c>
      <c r="F1563" s="4" t="s">
        <v>14</v>
      </c>
      <c r="G1563" s="4" t="s">
        <v>14</v>
      </c>
      <c r="H1563" s="4">
        <v>532</v>
      </c>
      <c r="I1563" s="4">
        <v>761</v>
      </c>
      <c r="J1563" s="4">
        <v>548</v>
      </c>
      <c r="K1563" s="4">
        <v>755</v>
      </c>
      <c r="L1563" s="4">
        <v>112</v>
      </c>
      <c r="M1563" s="4">
        <v>34</v>
      </c>
      <c r="N1563" s="4">
        <v>51</v>
      </c>
      <c r="O1563" s="4">
        <v>330</v>
      </c>
      <c r="P1563" s="4">
        <v>964</v>
      </c>
      <c r="Q1563" s="4">
        <v>491</v>
      </c>
      <c r="R1563" s="4">
        <v>829</v>
      </c>
      <c r="S1563" s="4">
        <v>632</v>
      </c>
      <c r="T1563" s="4">
        <v>650</v>
      </c>
      <c r="U1563" s="4">
        <v>50</v>
      </c>
      <c r="V1563" s="4">
        <v>100</v>
      </c>
      <c r="W1563" s="4">
        <v>569</v>
      </c>
      <c r="X1563" s="4">
        <v>603</v>
      </c>
      <c r="Y1563" s="4">
        <v>272</v>
      </c>
      <c r="Z1563" s="4">
        <v>245</v>
      </c>
      <c r="AA1563" s="4">
        <v>126</v>
      </c>
      <c r="AB1563" s="4">
        <v>319</v>
      </c>
      <c r="AC1563" s="4">
        <v>962</v>
      </c>
      <c r="AD1563" s="4">
        <v>82</v>
      </c>
      <c r="AE1563" s="4">
        <v>147</v>
      </c>
      <c r="AF1563" s="4">
        <v>38</v>
      </c>
      <c r="AG1563" s="4">
        <v>259</v>
      </c>
      <c r="AH1563" s="4">
        <v>686</v>
      </c>
      <c r="AI1563" s="4">
        <v>322</v>
      </c>
      <c r="AJ1563" s="4">
        <v>393</v>
      </c>
      <c r="AK1563" s="4">
        <v>859</v>
      </c>
      <c r="AL1563" s="4">
        <v>281</v>
      </c>
      <c r="AM1563" s="4">
        <v>25</v>
      </c>
      <c r="AN1563" s="4">
        <v>6</v>
      </c>
      <c r="AO1563" s="4">
        <v>884</v>
      </c>
      <c r="AP1563" s="4">
        <v>14</v>
      </c>
      <c r="AQ1563" s="4">
        <v>802</v>
      </c>
      <c r="AR1563" s="4">
        <v>409</v>
      </c>
      <c r="AS1563" s="4">
        <v>74</v>
      </c>
      <c r="AT1563" s="4">
        <v>1149</v>
      </c>
      <c r="AU1563" s="4">
        <v>499</v>
      </c>
      <c r="AV1563" s="4">
        <v>795</v>
      </c>
      <c r="AW1563" s="4">
        <v>661</v>
      </c>
      <c r="AX1563" s="4">
        <v>177</v>
      </c>
      <c r="AY1563" s="4">
        <v>322</v>
      </c>
    </row>
    <row r="1564" spans="1:51">
      <c r="A1564" s="3"/>
      <c r="C1564" s="11">
        <v>0.43</v>
      </c>
      <c r="D1564" s="11">
        <v>0.42</v>
      </c>
      <c r="E1564" s="11">
        <v>0.47</v>
      </c>
      <c r="F1564" s="4" t="s">
        <v>14</v>
      </c>
      <c r="G1564" s="4" t="s">
        <v>14</v>
      </c>
      <c r="H1564" s="11">
        <v>0.4</v>
      </c>
      <c r="I1564" s="11">
        <v>0.46</v>
      </c>
      <c r="J1564" s="11">
        <v>0.44</v>
      </c>
      <c r="K1564" s="11">
        <v>0.45</v>
      </c>
      <c r="L1564" s="11">
        <v>0.35</v>
      </c>
      <c r="M1564" s="11">
        <v>0.41</v>
      </c>
      <c r="N1564" s="11">
        <v>0.28999999999999998</v>
      </c>
      <c r="O1564" s="11">
        <v>0.43</v>
      </c>
      <c r="P1564" s="11">
        <v>0.44</v>
      </c>
      <c r="Q1564" s="11">
        <v>0.41</v>
      </c>
      <c r="R1564" s="11">
        <v>0.45</v>
      </c>
      <c r="S1564" s="11">
        <v>0.42</v>
      </c>
      <c r="T1564" s="11">
        <v>0.45</v>
      </c>
      <c r="U1564" s="11">
        <v>0.25</v>
      </c>
      <c r="V1564" s="11">
        <v>0.39</v>
      </c>
      <c r="W1564" s="11">
        <v>0.49</v>
      </c>
      <c r="X1564" s="11">
        <v>0.42</v>
      </c>
      <c r="Y1564" s="11">
        <v>0.41</v>
      </c>
      <c r="Z1564" s="11">
        <v>0.43</v>
      </c>
      <c r="AA1564" s="11">
        <v>0.41</v>
      </c>
      <c r="AB1564" s="11">
        <v>0.45</v>
      </c>
      <c r="AC1564" s="11">
        <v>0.43</v>
      </c>
      <c r="AD1564" s="11">
        <v>0.51</v>
      </c>
      <c r="AE1564" s="11">
        <v>0.48</v>
      </c>
      <c r="AF1564" s="11">
        <v>0.42</v>
      </c>
      <c r="AG1564" s="11">
        <v>0.39</v>
      </c>
      <c r="AH1564" s="11">
        <v>0.47</v>
      </c>
      <c r="AI1564" s="11">
        <v>0.4</v>
      </c>
      <c r="AJ1564" s="11">
        <v>0.39</v>
      </c>
      <c r="AK1564" s="11">
        <v>0.45</v>
      </c>
      <c r="AL1564" s="11">
        <v>0.4</v>
      </c>
      <c r="AM1564" s="11">
        <v>0.26</v>
      </c>
      <c r="AN1564" s="11">
        <v>0.31</v>
      </c>
      <c r="AO1564" s="11">
        <v>0.46</v>
      </c>
      <c r="AP1564" s="11">
        <v>0.53</v>
      </c>
      <c r="AQ1564" s="11">
        <v>0.47</v>
      </c>
      <c r="AR1564" s="11">
        <v>0.38</v>
      </c>
      <c r="AS1564" s="11">
        <v>0.45</v>
      </c>
      <c r="AT1564" s="11">
        <v>0.43</v>
      </c>
      <c r="AU1564" s="11">
        <v>0.46</v>
      </c>
      <c r="AV1564" s="11">
        <v>0.42</v>
      </c>
      <c r="AW1564" s="11">
        <v>0.46</v>
      </c>
      <c r="AX1564" s="11">
        <v>0.4</v>
      </c>
      <c r="AY1564" s="11">
        <v>0.43</v>
      </c>
    </row>
    <row r="1565" spans="1:51">
      <c r="A1565" s="3"/>
    </row>
    <row r="1566" spans="1:51">
      <c r="A1566" s="3"/>
    </row>
    <row r="1567" spans="1:51">
      <c r="A1567" s="2" t="s">
        <v>389</v>
      </c>
    </row>
    <row r="1568" spans="1:51">
      <c r="A1568" s="3"/>
    </row>
    <row r="1569" spans="1:51" s="10" customFormat="1" ht="29.25" customHeight="1">
      <c r="A1569" s="9"/>
      <c r="C1569" s="7" t="s">
        <v>39</v>
      </c>
      <c r="D1569" s="14" t="s">
        <v>15</v>
      </c>
      <c r="E1569" s="15"/>
      <c r="F1569" s="15"/>
      <c r="G1569" s="15"/>
      <c r="H1569" s="14" t="s">
        <v>16</v>
      </c>
      <c r="I1569" s="15"/>
      <c r="J1569" s="14" t="s">
        <v>17</v>
      </c>
      <c r="K1569" s="15"/>
      <c r="L1569" s="15"/>
      <c r="M1569" s="15"/>
      <c r="N1569" s="15"/>
      <c r="O1569" s="14" t="s">
        <v>40</v>
      </c>
      <c r="P1569" s="15"/>
      <c r="Q1569" s="14" t="s">
        <v>19</v>
      </c>
      <c r="R1569" s="15"/>
      <c r="S1569" s="14" t="s">
        <v>41</v>
      </c>
      <c r="T1569" s="15"/>
      <c r="U1569" s="14" t="s">
        <v>42</v>
      </c>
      <c r="V1569" s="15"/>
      <c r="W1569" s="15"/>
      <c r="X1569" s="15"/>
      <c r="Y1569" s="14" t="s">
        <v>22</v>
      </c>
      <c r="Z1569" s="15"/>
      <c r="AA1569" s="15"/>
      <c r="AB1569" s="15"/>
      <c r="AC1569" s="15"/>
      <c r="AD1569" s="15"/>
      <c r="AE1569" s="15"/>
      <c r="AF1569" s="15"/>
      <c r="AG1569" s="14" t="s">
        <v>23</v>
      </c>
      <c r="AH1569" s="15"/>
      <c r="AI1569" s="15"/>
      <c r="AJ1569" s="14" t="s">
        <v>24</v>
      </c>
      <c r="AK1569" s="15"/>
      <c r="AL1569" s="14" t="s">
        <v>25</v>
      </c>
      <c r="AM1569" s="15"/>
      <c r="AN1569" s="15"/>
      <c r="AO1569" s="15"/>
      <c r="AP1569" s="15"/>
      <c r="AQ1569" s="15"/>
      <c r="AR1569" s="15"/>
      <c r="AS1569" s="14" t="s">
        <v>26</v>
      </c>
      <c r="AT1569" s="15"/>
      <c r="AU1569" s="14" t="s">
        <v>43</v>
      </c>
      <c r="AV1569" s="15"/>
      <c r="AW1569" s="14" t="s">
        <v>44</v>
      </c>
      <c r="AX1569" s="15"/>
      <c r="AY1569" s="15"/>
    </row>
    <row r="1570" spans="1:51" s="7" customFormat="1" ht="32.25" customHeight="1">
      <c r="A1570" s="6"/>
      <c r="D1570" s="8" t="s">
        <v>45</v>
      </c>
      <c r="E1570" s="8" t="s">
        <v>46</v>
      </c>
      <c r="F1570" s="8" t="s">
        <v>47</v>
      </c>
      <c r="G1570" s="8" t="s">
        <v>48</v>
      </c>
      <c r="H1570" s="8" t="s">
        <v>49</v>
      </c>
      <c r="I1570" s="8" t="s">
        <v>50</v>
      </c>
      <c r="J1570" s="8" t="s">
        <v>51</v>
      </c>
      <c r="K1570" s="8" t="s">
        <v>52</v>
      </c>
      <c r="L1570" s="8" t="s">
        <v>53</v>
      </c>
      <c r="M1570" s="8" t="s">
        <v>54</v>
      </c>
      <c r="N1570" s="8" t="s">
        <v>55</v>
      </c>
      <c r="O1570" s="8" t="s">
        <v>56</v>
      </c>
      <c r="P1570" s="8" t="s">
        <v>57</v>
      </c>
      <c r="Q1570" s="8" t="s">
        <v>56</v>
      </c>
      <c r="R1570" s="8" t="s">
        <v>57</v>
      </c>
      <c r="S1570" s="8" t="s">
        <v>56</v>
      </c>
      <c r="T1570" s="8" t="s">
        <v>57</v>
      </c>
      <c r="U1570" s="8" t="s">
        <v>58</v>
      </c>
      <c r="V1570" s="8" t="s">
        <v>59</v>
      </c>
      <c r="W1570" s="8" t="s">
        <v>60</v>
      </c>
      <c r="X1570" s="8" t="s">
        <v>61</v>
      </c>
      <c r="Y1570" s="8" t="s">
        <v>62</v>
      </c>
      <c r="Z1570" s="8" t="s">
        <v>63</v>
      </c>
      <c r="AA1570" s="8" t="s">
        <v>64</v>
      </c>
      <c r="AB1570" s="8" t="s">
        <v>65</v>
      </c>
      <c r="AC1570" s="8" t="s">
        <v>66</v>
      </c>
      <c r="AD1570" s="8" t="s">
        <v>67</v>
      </c>
      <c r="AE1570" s="8" t="s">
        <v>68</v>
      </c>
      <c r="AF1570" s="8" t="s">
        <v>69</v>
      </c>
      <c r="AG1570" s="8" t="s">
        <v>70</v>
      </c>
      <c r="AH1570" s="8" t="s">
        <v>71</v>
      </c>
      <c r="AI1570" s="8" t="s">
        <v>72</v>
      </c>
      <c r="AJ1570" s="8" t="s">
        <v>73</v>
      </c>
      <c r="AK1570" s="8" t="s">
        <v>74</v>
      </c>
      <c r="AL1570" s="8" t="s">
        <v>75</v>
      </c>
      <c r="AM1570" s="8" t="s">
        <v>76</v>
      </c>
      <c r="AN1570" s="8" t="s">
        <v>77</v>
      </c>
      <c r="AO1570" s="8" t="s">
        <v>78</v>
      </c>
      <c r="AP1570" s="8" t="s">
        <v>79</v>
      </c>
      <c r="AQ1570" s="8" t="s">
        <v>80</v>
      </c>
      <c r="AR1570" s="8" t="s">
        <v>81</v>
      </c>
      <c r="AS1570" s="8" t="s">
        <v>82</v>
      </c>
      <c r="AT1570" s="8" t="s">
        <v>57</v>
      </c>
      <c r="AU1570" s="8" t="s">
        <v>56</v>
      </c>
      <c r="AV1570" s="8" t="s">
        <v>57</v>
      </c>
      <c r="AW1570" s="8" t="s">
        <v>83</v>
      </c>
      <c r="AX1570" s="8" t="s">
        <v>84</v>
      </c>
      <c r="AY1570" s="8" t="s">
        <v>85</v>
      </c>
    </row>
    <row r="1571" spans="1:51">
      <c r="A1571" s="3" t="s">
        <v>86</v>
      </c>
      <c r="C1571" s="4">
        <v>3063</v>
      </c>
      <c r="D1571" s="4">
        <v>2254</v>
      </c>
      <c r="E1571" s="4">
        <v>808</v>
      </c>
      <c r="F1571" s="4" t="s">
        <v>14</v>
      </c>
      <c r="G1571" s="4" t="s">
        <v>14</v>
      </c>
      <c r="H1571" s="4">
        <v>1322</v>
      </c>
      <c r="I1571" s="4">
        <v>1656</v>
      </c>
      <c r="J1571" s="4">
        <v>1247</v>
      </c>
      <c r="K1571" s="4">
        <v>1665</v>
      </c>
      <c r="L1571" s="4">
        <v>317</v>
      </c>
      <c r="M1571" s="4">
        <v>83</v>
      </c>
      <c r="N1571" s="4">
        <v>174</v>
      </c>
      <c r="O1571" s="4">
        <v>773</v>
      </c>
      <c r="P1571" s="4">
        <v>2205</v>
      </c>
      <c r="Q1571" s="4">
        <v>1196</v>
      </c>
      <c r="R1571" s="4">
        <v>1852</v>
      </c>
      <c r="S1571" s="4">
        <v>1514</v>
      </c>
      <c r="T1571" s="4">
        <v>1438</v>
      </c>
      <c r="U1571" s="4">
        <v>198</v>
      </c>
      <c r="V1571" s="4">
        <v>259</v>
      </c>
      <c r="W1571" s="4">
        <v>1163</v>
      </c>
      <c r="X1571" s="4">
        <v>1439</v>
      </c>
      <c r="Y1571" s="4">
        <v>658</v>
      </c>
      <c r="Z1571" s="4">
        <v>573</v>
      </c>
      <c r="AA1571" s="4">
        <v>308</v>
      </c>
      <c r="AB1571" s="4">
        <v>710</v>
      </c>
      <c r="AC1571" s="4">
        <v>2249</v>
      </c>
      <c r="AD1571" s="4">
        <v>160</v>
      </c>
      <c r="AE1571" s="4">
        <v>305</v>
      </c>
      <c r="AF1571" s="4">
        <v>91</v>
      </c>
      <c r="AG1571" s="4">
        <v>662</v>
      </c>
      <c r="AH1571" s="4">
        <v>1469</v>
      </c>
      <c r="AI1571" s="4">
        <v>812</v>
      </c>
      <c r="AJ1571" s="4">
        <v>1006</v>
      </c>
      <c r="AK1571" s="4">
        <v>1908</v>
      </c>
      <c r="AL1571" s="4">
        <v>711</v>
      </c>
      <c r="AM1571" s="4">
        <v>95</v>
      </c>
      <c r="AN1571" s="4">
        <v>21</v>
      </c>
      <c r="AO1571" s="4">
        <v>1939</v>
      </c>
      <c r="AP1571" s="4">
        <v>27</v>
      </c>
      <c r="AQ1571" s="4">
        <v>1724</v>
      </c>
      <c r="AR1571" s="4">
        <v>1068</v>
      </c>
      <c r="AS1571" s="4">
        <v>167</v>
      </c>
      <c r="AT1571" s="4">
        <v>2699</v>
      </c>
      <c r="AU1571" s="4">
        <v>1078</v>
      </c>
      <c r="AV1571" s="4">
        <v>1900</v>
      </c>
      <c r="AW1571" s="4">
        <v>1450</v>
      </c>
      <c r="AX1571" s="4">
        <v>443</v>
      </c>
      <c r="AY1571" s="4">
        <v>750</v>
      </c>
    </row>
    <row r="1572" spans="1:51">
      <c r="A1572" s="3"/>
    </row>
    <row r="1573" spans="1:51">
      <c r="A1573" s="3" t="s">
        <v>390</v>
      </c>
      <c r="B1573" t="s">
        <v>56</v>
      </c>
      <c r="C1573" s="4">
        <v>476</v>
      </c>
      <c r="D1573" s="4">
        <v>355</v>
      </c>
      <c r="E1573" s="4">
        <v>120</v>
      </c>
      <c r="F1573" s="4" t="s">
        <v>14</v>
      </c>
      <c r="G1573" s="4" t="s">
        <v>14</v>
      </c>
      <c r="H1573" s="4">
        <v>218</v>
      </c>
      <c r="I1573" s="4">
        <v>244</v>
      </c>
      <c r="J1573" s="4">
        <v>168</v>
      </c>
      <c r="K1573" s="4">
        <v>273</v>
      </c>
      <c r="L1573" s="4">
        <v>41</v>
      </c>
      <c r="M1573" s="4">
        <v>21</v>
      </c>
      <c r="N1573" s="4">
        <v>36</v>
      </c>
      <c r="O1573" s="4">
        <v>111</v>
      </c>
      <c r="P1573" s="4">
        <v>350</v>
      </c>
      <c r="Q1573" s="4">
        <v>195</v>
      </c>
      <c r="R1573" s="4">
        <v>280</v>
      </c>
      <c r="S1573" s="4">
        <v>244</v>
      </c>
      <c r="T1573" s="4">
        <v>215</v>
      </c>
      <c r="U1573" s="4">
        <v>24</v>
      </c>
      <c r="V1573" s="4">
        <v>43</v>
      </c>
      <c r="W1573" s="4">
        <v>157</v>
      </c>
      <c r="X1573" s="4">
        <v>252</v>
      </c>
      <c r="Y1573" s="4">
        <v>95</v>
      </c>
      <c r="Z1573" s="4">
        <v>86</v>
      </c>
      <c r="AA1573" s="4">
        <v>55</v>
      </c>
      <c r="AB1573" s="4">
        <v>102</v>
      </c>
      <c r="AC1573" s="4">
        <v>338</v>
      </c>
      <c r="AD1573" s="4">
        <v>29</v>
      </c>
      <c r="AE1573" s="4">
        <v>51</v>
      </c>
      <c r="AF1573" s="4">
        <v>10</v>
      </c>
      <c r="AG1573" s="4">
        <v>82</v>
      </c>
      <c r="AH1573" s="4">
        <v>223</v>
      </c>
      <c r="AI1573" s="4">
        <v>147</v>
      </c>
      <c r="AJ1573" s="4">
        <v>176</v>
      </c>
      <c r="AK1573" s="4">
        <v>268</v>
      </c>
      <c r="AL1573" s="4">
        <v>109</v>
      </c>
      <c r="AM1573" s="4">
        <v>21</v>
      </c>
      <c r="AN1573" s="4">
        <v>2</v>
      </c>
      <c r="AO1573" s="4">
        <v>281</v>
      </c>
      <c r="AP1573" s="4">
        <v>5</v>
      </c>
      <c r="AQ1573" s="4">
        <v>229</v>
      </c>
      <c r="AR1573" s="4">
        <v>189</v>
      </c>
      <c r="AS1573" s="4">
        <v>31</v>
      </c>
      <c r="AT1573" s="4">
        <v>407</v>
      </c>
      <c r="AU1573" s="4">
        <v>151</v>
      </c>
      <c r="AV1573" s="4">
        <v>311</v>
      </c>
      <c r="AW1573" s="4">
        <v>211</v>
      </c>
      <c r="AX1573" s="4">
        <v>77</v>
      </c>
      <c r="AY1573" s="4">
        <v>113</v>
      </c>
    </row>
    <row r="1574" spans="1:51">
      <c r="A1574" s="3"/>
      <c r="C1574" s="11">
        <v>0.16</v>
      </c>
      <c r="D1574" s="11">
        <v>0.16</v>
      </c>
      <c r="E1574" s="11">
        <v>0.15</v>
      </c>
      <c r="F1574" s="4" t="s">
        <v>14</v>
      </c>
      <c r="G1574" s="4" t="s">
        <v>14</v>
      </c>
      <c r="H1574" s="11">
        <v>0.16</v>
      </c>
      <c r="I1574" s="11">
        <v>0.15</v>
      </c>
      <c r="J1574" s="11">
        <v>0.13</v>
      </c>
      <c r="K1574" s="11">
        <v>0.16</v>
      </c>
      <c r="L1574" s="11">
        <v>0.13</v>
      </c>
      <c r="M1574" s="11">
        <v>0.25</v>
      </c>
      <c r="N1574" s="11">
        <v>0.21</v>
      </c>
      <c r="O1574" s="11">
        <v>0.14000000000000001</v>
      </c>
      <c r="P1574" s="11">
        <v>0.16</v>
      </c>
      <c r="Q1574" s="11">
        <v>0.16</v>
      </c>
      <c r="R1574" s="11">
        <v>0.15</v>
      </c>
      <c r="S1574" s="11">
        <v>0.16</v>
      </c>
      <c r="T1574" s="11">
        <v>0.15</v>
      </c>
      <c r="U1574" s="11">
        <v>0.12</v>
      </c>
      <c r="V1574" s="11">
        <v>0.17</v>
      </c>
      <c r="W1574" s="11">
        <v>0.14000000000000001</v>
      </c>
      <c r="X1574" s="11">
        <v>0.17</v>
      </c>
      <c r="Y1574" s="11">
        <v>0.14000000000000001</v>
      </c>
      <c r="Z1574" s="11">
        <v>0.15</v>
      </c>
      <c r="AA1574" s="11">
        <v>0.18</v>
      </c>
      <c r="AB1574" s="11">
        <v>0.14000000000000001</v>
      </c>
      <c r="AC1574" s="11">
        <v>0.15</v>
      </c>
      <c r="AD1574" s="11">
        <v>0.18</v>
      </c>
      <c r="AE1574" s="11">
        <v>0.17</v>
      </c>
      <c r="AF1574" s="11">
        <v>0.11</v>
      </c>
      <c r="AG1574" s="11">
        <v>0.12</v>
      </c>
      <c r="AH1574" s="11">
        <v>0.15</v>
      </c>
      <c r="AI1574" s="11">
        <v>0.18</v>
      </c>
      <c r="AJ1574" s="11">
        <v>0.18</v>
      </c>
      <c r="AK1574" s="11">
        <v>0.14000000000000001</v>
      </c>
      <c r="AL1574" s="11">
        <v>0.15</v>
      </c>
      <c r="AM1574" s="11">
        <v>0.22</v>
      </c>
      <c r="AN1574" s="11">
        <v>0.09</v>
      </c>
      <c r="AO1574" s="11">
        <v>0.15</v>
      </c>
      <c r="AP1574" s="11">
        <v>0.17</v>
      </c>
      <c r="AQ1574" s="11">
        <v>0.13</v>
      </c>
      <c r="AR1574" s="11">
        <v>0.18</v>
      </c>
      <c r="AS1574" s="11">
        <v>0.19</v>
      </c>
      <c r="AT1574" s="11">
        <v>0.15</v>
      </c>
      <c r="AU1574" s="11">
        <v>0.14000000000000001</v>
      </c>
      <c r="AV1574" s="11">
        <v>0.16</v>
      </c>
      <c r="AW1574" s="11">
        <v>0.15</v>
      </c>
      <c r="AX1574" s="11">
        <v>0.17</v>
      </c>
      <c r="AY1574" s="11">
        <v>0.15</v>
      </c>
    </row>
    <row r="1575" spans="1:51">
      <c r="A1575" s="3"/>
      <c r="B1575" t="s">
        <v>57</v>
      </c>
      <c r="C1575" s="4">
        <v>2355</v>
      </c>
      <c r="D1575" s="4">
        <v>1737</v>
      </c>
      <c r="E1575" s="4">
        <v>618</v>
      </c>
      <c r="F1575" s="4" t="s">
        <v>14</v>
      </c>
      <c r="G1575" s="4" t="s">
        <v>14</v>
      </c>
      <c r="H1575" s="4">
        <v>997</v>
      </c>
      <c r="I1575" s="4">
        <v>1298</v>
      </c>
      <c r="J1575" s="4">
        <v>995</v>
      </c>
      <c r="K1575" s="4">
        <v>1260</v>
      </c>
      <c r="L1575" s="4">
        <v>245</v>
      </c>
      <c r="M1575" s="4">
        <v>55</v>
      </c>
      <c r="N1575" s="4">
        <v>126</v>
      </c>
      <c r="O1575" s="4">
        <v>601</v>
      </c>
      <c r="P1575" s="4">
        <v>1694</v>
      </c>
      <c r="Q1575" s="4">
        <v>911</v>
      </c>
      <c r="R1575" s="4">
        <v>1437</v>
      </c>
      <c r="S1575" s="4">
        <v>1159</v>
      </c>
      <c r="T1575" s="4">
        <v>1115</v>
      </c>
      <c r="U1575" s="4">
        <v>146</v>
      </c>
      <c r="V1575" s="4">
        <v>187</v>
      </c>
      <c r="W1575" s="4">
        <v>933</v>
      </c>
      <c r="X1575" s="4">
        <v>1086</v>
      </c>
      <c r="Y1575" s="4">
        <v>518</v>
      </c>
      <c r="Z1575" s="4">
        <v>451</v>
      </c>
      <c r="AA1575" s="4">
        <v>227</v>
      </c>
      <c r="AB1575" s="4">
        <v>552</v>
      </c>
      <c r="AC1575" s="4">
        <v>1748</v>
      </c>
      <c r="AD1575" s="4">
        <v>116</v>
      </c>
      <c r="AE1575" s="4">
        <v>230</v>
      </c>
      <c r="AF1575" s="4">
        <v>74</v>
      </c>
      <c r="AG1575" s="4">
        <v>511</v>
      </c>
      <c r="AH1575" s="4">
        <v>1150</v>
      </c>
      <c r="AI1575" s="4">
        <v>607</v>
      </c>
      <c r="AJ1575" s="4">
        <v>750</v>
      </c>
      <c r="AK1575" s="4">
        <v>1497</v>
      </c>
      <c r="AL1575" s="4">
        <v>528</v>
      </c>
      <c r="AM1575" s="4">
        <v>65</v>
      </c>
      <c r="AN1575" s="4">
        <v>18</v>
      </c>
      <c r="AO1575" s="4">
        <v>1533</v>
      </c>
      <c r="AP1575" s="4">
        <v>20</v>
      </c>
      <c r="AQ1575" s="4">
        <v>1386</v>
      </c>
      <c r="AR1575" s="4">
        <v>778</v>
      </c>
      <c r="AS1575" s="4">
        <v>118</v>
      </c>
      <c r="AT1575" s="4">
        <v>2089</v>
      </c>
      <c r="AU1575" s="4">
        <v>847</v>
      </c>
      <c r="AV1575" s="4">
        <v>1448</v>
      </c>
      <c r="AW1575" s="4">
        <v>1137</v>
      </c>
      <c r="AX1575" s="4">
        <v>323</v>
      </c>
      <c r="AY1575" s="4">
        <v>587</v>
      </c>
    </row>
    <row r="1576" spans="1:51">
      <c r="A1576" s="3"/>
      <c r="C1576" s="11">
        <v>0.77</v>
      </c>
      <c r="D1576" s="11">
        <v>0.77</v>
      </c>
      <c r="E1576" s="11">
        <v>0.76</v>
      </c>
      <c r="F1576" s="4" t="s">
        <v>14</v>
      </c>
      <c r="G1576" s="4" t="s">
        <v>14</v>
      </c>
      <c r="H1576" s="11">
        <v>0.75</v>
      </c>
      <c r="I1576" s="11">
        <v>0.78</v>
      </c>
      <c r="J1576" s="11">
        <v>0.8</v>
      </c>
      <c r="K1576" s="11">
        <v>0.76</v>
      </c>
      <c r="L1576" s="11">
        <v>0.77</v>
      </c>
      <c r="M1576" s="11">
        <v>0.66</v>
      </c>
      <c r="N1576" s="11">
        <v>0.72</v>
      </c>
      <c r="O1576" s="11">
        <v>0.78</v>
      </c>
      <c r="P1576" s="11">
        <v>0.77</v>
      </c>
      <c r="Q1576" s="11">
        <v>0.76</v>
      </c>
      <c r="R1576" s="11">
        <v>0.78</v>
      </c>
      <c r="S1576" s="11">
        <v>0.77</v>
      </c>
      <c r="T1576" s="11">
        <v>0.78</v>
      </c>
      <c r="U1576" s="11">
        <v>0.74</v>
      </c>
      <c r="V1576" s="11">
        <v>0.72</v>
      </c>
      <c r="W1576" s="11">
        <v>0.8</v>
      </c>
      <c r="X1576" s="11">
        <v>0.75</v>
      </c>
      <c r="Y1576" s="11">
        <v>0.79</v>
      </c>
      <c r="Z1576" s="11">
        <v>0.79</v>
      </c>
      <c r="AA1576" s="11">
        <v>0.74</v>
      </c>
      <c r="AB1576" s="11">
        <v>0.78</v>
      </c>
      <c r="AC1576" s="11">
        <v>0.78</v>
      </c>
      <c r="AD1576" s="11">
        <v>0.73</v>
      </c>
      <c r="AE1576" s="11">
        <v>0.75</v>
      </c>
      <c r="AF1576" s="11">
        <v>0.81</v>
      </c>
      <c r="AG1576" s="11">
        <v>0.77</v>
      </c>
      <c r="AH1576" s="11">
        <v>0.78</v>
      </c>
      <c r="AI1576" s="11">
        <v>0.75</v>
      </c>
      <c r="AJ1576" s="11">
        <v>0.75</v>
      </c>
      <c r="AK1576" s="11">
        <v>0.78</v>
      </c>
      <c r="AL1576" s="11">
        <v>0.74</v>
      </c>
      <c r="AM1576" s="11">
        <v>0.68</v>
      </c>
      <c r="AN1576" s="11">
        <v>0.86</v>
      </c>
      <c r="AO1576" s="11">
        <v>0.79</v>
      </c>
      <c r="AP1576" s="11">
        <v>0.76</v>
      </c>
      <c r="AQ1576" s="11">
        <v>0.8</v>
      </c>
      <c r="AR1576" s="11">
        <v>0.73</v>
      </c>
      <c r="AS1576" s="11">
        <v>0.71</v>
      </c>
      <c r="AT1576" s="11">
        <v>0.77</v>
      </c>
      <c r="AU1576" s="11">
        <v>0.79</v>
      </c>
      <c r="AV1576" s="11">
        <v>0.76</v>
      </c>
      <c r="AW1576" s="11">
        <v>0.78</v>
      </c>
      <c r="AX1576" s="11">
        <v>0.73</v>
      </c>
      <c r="AY1576" s="11">
        <v>0.78</v>
      </c>
    </row>
    <row r="1577" spans="1:51">
      <c r="A1577" s="3"/>
      <c r="B1577" t="s">
        <v>391</v>
      </c>
      <c r="C1577" s="4">
        <v>232</v>
      </c>
      <c r="D1577" s="4">
        <v>162</v>
      </c>
      <c r="E1577" s="4">
        <v>70</v>
      </c>
      <c r="F1577" s="4" t="s">
        <v>14</v>
      </c>
      <c r="G1577" s="4" t="s">
        <v>14</v>
      </c>
      <c r="H1577" s="4">
        <v>107</v>
      </c>
      <c r="I1577" s="4">
        <v>114</v>
      </c>
      <c r="J1577" s="4">
        <v>84</v>
      </c>
      <c r="K1577" s="4">
        <v>133</v>
      </c>
      <c r="L1577" s="4">
        <v>30</v>
      </c>
      <c r="M1577" s="4">
        <v>7</v>
      </c>
      <c r="N1577" s="4">
        <v>12</v>
      </c>
      <c r="O1577" s="4">
        <v>60</v>
      </c>
      <c r="P1577" s="4">
        <v>161</v>
      </c>
      <c r="Q1577" s="4">
        <v>90</v>
      </c>
      <c r="R1577" s="4">
        <v>135</v>
      </c>
      <c r="S1577" s="4">
        <v>111</v>
      </c>
      <c r="T1577" s="4">
        <v>108</v>
      </c>
      <c r="U1577" s="4">
        <v>28</v>
      </c>
      <c r="V1577" s="4">
        <v>29</v>
      </c>
      <c r="W1577" s="4">
        <v>73</v>
      </c>
      <c r="X1577" s="4">
        <v>102</v>
      </c>
      <c r="Y1577" s="4">
        <v>45</v>
      </c>
      <c r="Z1577" s="4">
        <v>36</v>
      </c>
      <c r="AA1577" s="4">
        <v>26</v>
      </c>
      <c r="AB1577" s="4">
        <v>56</v>
      </c>
      <c r="AC1577" s="4">
        <v>163</v>
      </c>
      <c r="AD1577" s="4">
        <v>15</v>
      </c>
      <c r="AE1577" s="4">
        <v>24</v>
      </c>
      <c r="AF1577" s="4">
        <v>7</v>
      </c>
      <c r="AG1577" s="4">
        <v>69</v>
      </c>
      <c r="AH1577" s="4">
        <v>96</v>
      </c>
      <c r="AI1577" s="4">
        <v>58</v>
      </c>
      <c r="AJ1577" s="4">
        <v>79</v>
      </c>
      <c r="AK1577" s="4">
        <v>142</v>
      </c>
      <c r="AL1577" s="4">
        <v>73</v>
      </c>
      <c r="AM1577" s="4">
        <v>10</v>
      </c>
      <c r="AN1577" s="4">
        <v>1</v>
      </c>
      <c r="AO1577" s="4">
        <v>125</v>
      </c>
      <c r="AP1577" s="4">
        <v>2</v>
      </c>
      <c r="AQ1577" s="4">
        <v>109</v>
      </c>
      <c r="AR1577" s="4">
        <v>101</v>
      </c>
      <c r="AS1577" s="4">
        <v>18</v>
      </c>
      <c r="AT1577" s="4">
        <v>202</v>
      </c>
      <c r="AU1577" s="4">
        <v>80</v>
      </c>
      <c r="AV1577" s="4">
        <v>142</v>
      </c>
      <c r="AW1577" s="4">
        <v>101</v>
      </c>
      <c r="AX1577" s="4">
        <v>42</v>
      </c>
      <c r="AY1577" s="4">
        <v>50</v>
      </c>
    </row>
    <row r="1578" spans="1:51">
      <c r="A1578" s="3"/>
      <c r="C1578" s="11">
        <v>0.08</v>
      </c>
      <c r="D1578" s="11">
        <v>7.0000000000000007E-2</v>
      </c>
      <c r="E1578" s="11">
        <v>0.09</v>
      </c>
      <c r="F1578" s="4" t="s">
        <v>14</v>
      </c>
      <c r="G1578" s="4" t="s">
        <v>14</v>
      </c>
      <c r="H1578" s="11">
        <v>0.08</v>
      </c>
      <c r="I1578" s="11">
        <v>7.0000000000000007E-2</v>
      </c>
      <c r="J1578" s="11">
        <v>7.0000000000000007E-2</v>
      </c>
      <c r="K1578" s="11">
        <v>0.08</v>
      </c>
      <c r="L1578" s="11">
        <v>0.1</v>
      </c>
      <c r="M1578" s="11">
        <v>0.09</v>
      </c>
      <c r="N1578" s="11">
        <v>7.0000000000000007E-2</v>
      </c>
      <c r="O1578" s="11">
        <v>0.08</v>
      </c>
      <c r="P1578" s="11">
        <v>7.0000000000000007E-2</v>
      </c>
      <c r="Q1578" s="11">
        <v>0.08</v>
      </c>
      <c r="R1578" s="11">
        <v>7.0000000000000007E-2</v>
      </c>
      <c r="S1578" s="11">
        <v>7.0000000000000007E-2</v>
      </c>
      <c r="T1578" s="11">
        <v>0.08</v>
      </c>
      <c r="U1578" s="11">
        <v>0.14000000000000001</v>
      </c>
      <c r="V1578" s="11">
        <v>0.11</v>
      </c>
      <c r="W1578" s="11">
        <v>0.06</v>
      </c>
      <c r="X1578" s="11">
        <v>7.0000000000000007E-2</v>
      </c>
      <c r="Y1578" s="11">
        <v>7.0000000000000007E-2</v>
      </c>
      <c r="Z1578" s="11">
        <v>0.06</v>
      </c>
      <c r="AA1578" s="11">
        <v>0.09</v>
      </c>
      <c r="AB1578" s="11">
        <v>0.08</v>
      </c>
      <c r="AC1578" s="11">
        <v>7.0000000000000007E-2</v>
      </c>
      <c r="AD1578" s="11">
        <v>0.09</v>
      </c>
      <c r="AE1578" s="11">
        <v>0.08</v>
      </c>
      <c r="AF1578" s="11">
        <v>7.0000000000000007E-2</v>
      </c>
      <c r="AG1578" s="11">
        <v>0.1</v>
      </c>
      <c r="AH1578" s="11">
        <v>7.0000000000000007E-2</v>
      </c>
      <c r="AI1578" s="11">
        <v>7.0000000000000007E-2</v>
      </c>
      <c r="AJ1578" s="11">
        <v>0.08</v>
      </c>
      <c r="AK1578" s="11">
        <v>7.0000000000000007E-2</v>
      </c>
      <c r="AL1578" s="11">
        <v>0.1</v>
      </c>
      <c r="AM1578" s="11">
        <v>0.1</v>
      </c>
      <c r="AN1578" s="11">
        <v>0.05</v>
      </c>
      <c r="AO1578" s="11">
        <v>0.06</v>
      </c>
      <c r="AP1578" s="11">
        <v>7.0000000000000007E-2</v>
      </c>
      <c r="AQ1578" s="11">
        <v>0.06</v>
      </c>
      <c r="AR1578" s="11">
        <v>0.09</v>
      </c>
      <c r="AS1578" s="11">
        <v>0.11</v>
      </c>
      <c r="AT1578" s="11">
        <v>7.0000000000000007E-2</v>
      </c>
      <c r="AU1578" s="11">
        <v>7.0000000000000007E-2</v>
      </c>
      <c r="AV1578" s="11">
        <v>7.0000000000000007E-2</v>
      </c>
      <c r="AW1578" s="11">
        <v>7.0000000000000007E-2</v>
      </c>
      <c r="AX1578" s="11">
        <v>0.1</v>
      </c>
      <c r="AY1578" s="11">
        <v>7.0000000000000007E-2</v>
      </c>
    </row>
    <row r="1579" spans="1:51">
      <c r="A1579" s="3"/>
    </row>
    <row r="1580" spans="1:51">
      <c r="A1580" s="3"/>
    </row>
    <row r="1581" spans="1:51">
      <c r="A1581" s="2" t="s">
        <v>392</v>
      </c>
    </row>
    <row r="1582" spans="1:51">
      <c r="A1582" s="3"/>
    </row>
    <row r="1583" spans="1:51" s="10" customFormat="1" ht="29.25" customHeight="1">
      <c r="A1583" s="9"/>
      <c r="C1583" s="7" t="s">
        <v>39</v>
      </c>
      <c r="D1583" s="14" t="s">
        <v>15</v>
      </c>
      <c r="E1583" s="15"/>
      <c r="F1583" s="15"/>
      <c r="G1583" s="15"/>
      <c r="H1583" s="14" t="s">
        <v>16</v>
      </c>
      <c r="I1583" s="15"/>
      <c r="J1583" s="14" t="s">
        <v>17</v>
      </c>
      <c r="K1583" s="15"/>
      <c r="L1583" s="15"/>
      <c r="M1583" s="15"/>
      <c r="N1583" s="15"/>
      <c r="O1583" s="14" t="s">
        <v>40</v>
      </c>
      <c r="P1583" s="15"/>
      <c r="Q1583" s="14" t="s">
        <v>19</v>
      </c>
      <c r="R1583" s="15"/>
      <c r="S1583" s="14" t="s">
        <v>41</v>
      </c>
      <c r="T1583" s="15"/>
      <c r="U1583" s="14" t="s">
        <v>42</v>
      </c>
      <c r="V1583" s="15"/>
      <c r="W1583" s="15"/>
      <c r="X1583" s="15"/>
      <c r="Y1583" s="14" t="s">
        <v>22</v>
      </c>
      <c r="Z1583" s="15"/>
      <c r="AA1583" s="15"/>
      <c r="AB1583" s="15"/>
      <c r="AC1583" s="15"/>
      <c r="AD1583" s="15"/>
      <c r="AE1583" s="15"/>
      <c r="AF1583" s="15"/>
      <c r="AG1583" s="14" t="s">
        <v>23</v>
      </c>
      <c r="AH1583" s="15"/>
      <c r="AI1583" s="15"/>
      <c r="AJ1583" s="14" t="s">
        <v>24</v>
      </c>
      <c r="AK1583" s="15"/>
      <c r="AL1583" s="14" t="s">
        <v>25</v>
      </c>
      <c r="AM1583" s="15"/>
      <c r="AN1583" s="15"/>
      <c r="AO1583" s="15"/>
      <c r="AP1583" s="15"/>
      <c r="AQ1583" s="15"/>
      <c r="AR1583" s="15"/>
      <c r="AS1583" s="14" t="s">
        <v>26</v>
      </c>
      <c r="AT1583" s="15"/>
      <c r="AU1583" s="14" t="s">
        <v>43</v>
      </c>
      <c r="AV1583" s="15"/>
      <c r="AW1583" s="14" t="s">
        <v>44</v>
      </c>
      <c r="AX1583" s="15"/>
      <c r="AY1583" s="15"/>
    </row>
    <row r="1584" spans="1:51" s="7" customFormat="1" ht="32.25" customHeight="1">
      <c r="A1584" s="6"/>
      <c r="D1584" s="8" t="s">
        <v>45</v>
      </c>
      <c r="E1584" s="8" t="s">
        <v>46</v>
      </c>
      <c r="F1584" s="8" t="s">
        <v>47</v>
      </c>
      <c r="G1584" s="8" t="s">
        <v>48</v>
      </c>
      <c r="H1584" s="8" t="s">
        <v>49</v>
      </c>
      <c r="I1584" s="8" t="s">
        <v>50</v>
      </c>
      <c r="J1584" s="8" t="s">
        <v>51</v>
      </c>
      <c r="K1584" s="8" t="s">
        <v>52</v>
      </c>
      <c r="L1584" s="8" t="s">
        <v>53</v>
      </c>
      <c r="M1584" s="8" t="s">
        <v>54</v>
      </c>
      <c r="N1584" s="8" t="s">
        <v>55</v>
      </c>
      <c r="O1584" s="8" t="s">
        <v>56</v>
      </c>
      <c r="P1584" s="8" t="s">
        <v>57</v>
      </c>
      <c r="Q1584" s="8" t="s">
        <v>56</v>
      </c>
      <c r="R1584" s="8" t="s">
        <v>57</v>
      </c>
      <c r="S1584" s="8" t="s">
        <v>56</v>
      </c>
      <c r="T1584" s="8" t="s">
        <v>57</v>
      </c>
      <c r="U1584" s="8" t="s">
        <v>58</v>
      </c>
      <c r="V1584" s="8" t="s">
        <v>59</v>
      </c>
      <c r="W1584" s="8" t="s">
        <v>60</v>
      </c>
      <c r="X1584" s="8" t="s">
        <v>61</v>
      </c>
      <c r="Y1584" s="8" t="s">
        <v>62</v>
      </c>
      <c r="Z1584" s="8" t="s">
        <v>63</v>
      </c>
      <c r="AA1584" s="8" t="s">
        <v>64</v>
      </c>
      <c r="AB1584" s="8" t="s">
        <v>65</v>
      </c>
      <c r="AC1584" s="8" t="s">
        <v>66</v>
      </c>
      <c r="AD1584" s="8" t="s">
        <v>67</v>
      </c>
      <c r="AE1584" s="8" t="s">
        <v>68</v>
      </c>
      <c r="AF1584" s="8" t="s">
        <v>69</v>
      </c>
      <c r="AG1584" s="8" t="s">
        <v>70</v>
      </c>
      <c r="AH1584" s="8" t="s">
        <v>71</v>
      </c>
      <c r="AI1584" s="8" t="s">
        <v>72</v>
      </c>
      <c r="AJ1584" s="8" t="s">
        <v>73</v>
      </c>
      <c r="AK1584" s="8" t="s">
        <v>74</v>
      </c>
      <c r="AL1584" s="8" t="s">
        <v>75</v>
      </c>
      <c r="AM1584" s="8" t="s">
        <v>76</v>
      </c>
      <c r="AN1584" s="8" t="s">
        <v>77</v>
      </c>
      <c r="AO1584" s="8" t="s">
        <v>78</v>
      </c>
      <c r="AP1584" s="8" t="s">
        <v>79</v>
      </c>
      <c r="AQ1584" s="8" t="s">
        <v>80</v>
      </c>
      <c r="AR1584" s="8" t="s">
        <v>81</v>
      </c>
      <c r="AS1584" s="8" t="s">
        <v>82</v>
      </c>
      <c r="AT1584" s="8" t="s">
        <v>57</v>
      </c>
      <c r="AU1584" s="8" t="s">
        <v>56</v>
      </c>
      <c r="AV1584" s="8" t="s">
        <v>57</v>
      </c>
      <c r="AW1584" s="8" t="s">
        <v>83</v>
      </c>
      <c r="AX1584" s="8" t="s">
        <v>84</v>
      </c>
      <c r="AY1584" s="8" t="s">
        <v>85</v>
      </c>
    </row>
    <row r="1585" spans="1:51">
      <c r="A1585" s="3" t="s">
        <v>86</v>
      </c>
      <c r="C1585" s="4">
        <v>3063</v>
      </c>
      <c r="D1585" s="4">
        <v>2254</v>
      </c>
      <c r="E1585" s="4">
        <v>808</v>
      </c>
      <c r="F1585" s="4" t="s">
        <v>14</v>
      </c>
      <c r="G1585" s="4" t="s">
        <v>14</v>
      </c>
      <c r="H1585" s="4">
        <v>1322</v>
      </c>
      <c r="I1585" s="4">
        <v>1656</v>
      </c>
      <c r="J1585" s="4">
        <v>1247</v>
      </c>
      <c r="K1585" s="4">
        <v>1665</v>
      </c>
      <c r="L1585" s="4">
        <v>317</v>
      </c>
      <c r="M1585" s="4">
        <v>83</v>
      </c>
      <c r="N1585" s="4">
        <v>174</v>
      </c>
      <c r="O1585" s="4">
        <v>773</v>
      </c>
      <c r="P1585" s="4">
        <v>2205</v>
      </c>
      <c r="Q1585" s="4">
        <v>1196</v>
      </c>
      <c r="R1585" s="4">
        <v>1852</v>
      </c>
      <c r="S1585" s="4">
        <v>1514</v>
      </c>
      <c r="T1585" s="4">
        <v>1438</v>
      </c>
      <c r="U1585" s="4">
        <v>198</v>
      </c>
      <c r="V1585" s="4">
        <v>259</v>
      </c>
      <c r="W1585" s="4">
        <v>1163</v>
      </c>
      <c r="X1585" s="4">
        <v>1439</v>
      </c>
      <c r="Y1585" s="4">
        <v>658</v>
      </c>
      <c r="Z1585" s="4">
        <v>573</v>
      </c>
      <c r="AA1585" s="4">
        <v>308</v>
      </c>
      <c r="AB1585" s="4">
        <v>710</v>
      </c>
      <c r="AC1585" s="4">
        <v>2249</v>
      </c>
      <c r="AD1585" s="4">
        <v>160</v>
      </c>
      <c r="AE1585" s="4">
        <v>305</v>
      </c>
      <c r="AF1585" s="4">
        <v>91</v>
      </c>
      <c r="AG1585" s="4">
        <v>662</v>
      </c>
      <c r="AH1585" s="4">
        <v>1469</v>
      </c>
      <c r="AI1585" s="4">
        <v>812</v>
      </c>
      <c r="AJ1585" s="4">
        <v>1006</v>
      </c>
      <c r="AK1585" s="4">
        <v>1908</v>
      </c>
      <c r="AL1585" s="4">
        <v>711</v>
      </c>
      <c r="AM1585" s="4">
        <v>95</v>
      </c>
      <c r="AN1585" s="4">
        <v>21</v>
      </c>
      <c r="AO1585" s="4">
        <v>1939</v>
      </c>
      <c r="AP1585" s="4">
        <v>27</v>
      </c>
      <c r="AQ1585" s="4">
        <v>1724</v>
      </c>
      <c r="AR1585" s="4">
        <v>1068</v>
      </c>
      <c r="AS1585" s="4">
        <v>167</v>
      </c>
      <c r="AT1585" s="4">
        <v>2699</v>
      </c>
      <c r="AU1585" s="4">
        <v>1078</v>
      </c>
      <c r="AV1585" s="4">
        <v>1900</v>
      </c>
      <c r="AW1585" s="4">
        <v>1450</v>
      </c>
      <c r="AX1585" s="4">
        <v>443</v>
      </c>
      <c r="AY1585" s="4">
        <v>750</v>
      </c>
    </row>
    <row r="1586" spans="1:51">
      <c r="A1586" s="3"/>
    </row>
    <row r="1587" spans="1:51">
      <c r="A1587" s="3" t="s">
        <v>393</v>
      </c>
      <c r="B1587" t="s">
        <v>56</v>
      </c>
      <c r="C1587" s="4">
        <v>502</v>
      </c>
      <c r="D1587" s="4">
        <v>373</v>
      </c>
      <c r="E1587" s="4">
        <v>129</v>
      </c>
      <c r="F1587" s="4" t="s">
        <v>14</v>
      </c>
      <c r="G1587" s="4" t="s">
        <v>14</v>
      </c>
      <c r="H1587" s="4">
        <v>219</v>
      </c>
      <c r="I1587" s="4">
        <v>267</v>
      </c>
      <c r="J1587" s="4">
        <v>218</v>
      </c>
      <c r="K1587" s="4">
        <v>255</v>
      </c>
      <c r="L1587" s="4">
        <v>64</v>
      </c>
      <c r="M1587" s="4">
        <v>16</v>
      </c>
      <c r="N1587" s="4">
        <v>43</v>
      </c>
      <c r="O1587" s="4">
        <v>133</v>
      </c>
      <c r="P1587" s="4">
        <v>353</v>
      </c>
      <c r="Q1587" s="4">
        <v>219</v>
      </c>
      <c r="R1587" s="4">
        <v>280</v>
      </c>
      <c r="S1587" s="4">
        <v>233</v>
      </c>
      <c r="T1587" s="4">
        <v>250</v>
      </c>
      <c r="U1587" s="4">
        <v>23</v>
      </c>
      <c r="V1587" s="4">
        <v>32</v>
      </c>
      <c r="W1587" s="4">
        <v>188</v>
      </c>
      <c r="X1587" s="4">
        <v>258</v>
      </c>
      <c r="Y1587" s="4">
        <v>97</v>
      </c>
      <c r="Z1587" s="4">
        <v>78</v>
      </c>
      <c r="AA1587" s="4">
        <v>53</v>
      </c>
      <c r="AB1587" s="4">
        <v>102</v>
      </c>
      <c r="AC1587" s="4">
        <v>329</v>
      </c>
      <c r="AD1587" s="4">
        <v>20</v>
      </c>
      <c r="AE1587" s="4">
        <v>96</v>
      </c>
      <c r="AF1587" s="4">
        <v>10</v>
      </c>
      <c r="AG1587" s="4">
        <v>81</v>
      </c>
      <c r="AH1587" s="4">
        <v>256</v>
      </c>
      <c r="AI1587" s="4">
        <v>146</v>
      </c>
      <c r="AJ1587" s="4">
        <v>189</v>
      </c>
      <c r="AK1587" s="4">
        <v>282</v>
      </c>
      <c r="AL1587" s="4">
        <v>106</v>
      </c>
      <c r="AM1587" s="4">
        <v>18</v>
      </c>
      <c r="AN1587" s="4">
        <v>4</v>
      </c>
      <c r="AO1587" s="4">
        <v>321</v>
      </c>
      <c r="AP1587" s="4">
        <v>5</v>
      </c>
      <c r="AQ1587" s="4">
        <v>269</v>
      </c>
      <c r="AR1587" s="4">
        <v>184</v>
      </c>
      <c r="AS1587" s="4">
        <v>31</v>
      </c>
      <c r="AT1587" s="4">
        <v>430</v>
      </c>
      <c r="AU1587" s="4">
        <v>175</v>
      </c>
      <c r="AV1587" s="4">
        <v>311</v>
      </c>
      <c r="AW1587" s="4">
        <v>238</v>
      </c>
      <c r="AX1587" s="4">
        <v>66</v>
      </c>
      <c r="AY1587" s="4">
        <v>130</v>
      </c>
    </row>
    <row r="1588" spans="1:51">
      <c r="A1588" s="3"/>
      <c r="C1588" s="11">
        <v>0.16</v>
      </c>
      <c r="D1588" s="11">
        <v>0.17</v>
      </c>
      <c r="E1588" s="11">
        <v>0.16</v>
      </c>
      <c r="F1588" s="4" t="s">
        <v>14</v>
      </c>
      <c r="G1588" s="4" t="s">
        <v>14</v>
      </c>
      <c r="H1588" s="11">
        <v>0.17</v>
      </c>
      <c r="I1588" s="11">
        <v>0.16</v>
      </c>
      <c r="J1588" s="11">
        <v>0.17</v>
      </c>
      <c r="K1588" s="11">
        <v>0.15</v>
      </c>
      <c r="L1588" s="11">
        <v>0.2</v>
      </c>
      <c r="M1588" s="11">
        <v>0.2</v>
      </c>
      <c r="N1588" s="11">
        <v>0.24</v>
      </c>
      <c r="O1588" s="11">
        <v>0.17</v>
      </c>
      <c r="P1588" s="11">
        <v>0.16</v>
      </c>
      <c r="Q1588" s="11">
        <v>0.18</v>
      </c>
      <c r="R1588" s="11">
        <v>0.15</v>
      </c>
      <c r="S1588" s="11">
        <v>0.15</v>
      </c>
      <c r="T1588" s="11">
        <v>0.17</v>
      </c>
      <c r="U1588" s="11">
        <v>0.12</v>
      </c>
      <c r="V1588" s="11">
        <v>0.12</v>
      </c>
      <c r="W1588" s="11">
        <v>0.16</v>
      </c>
      <c r="X1588" s="11">
        <v>0.18</v>
      </c>
      <c r="Y1588" s="11">
        <v>0.15</v>
      </c>
      <c r="Z1588" s="11">
        <v>0.14000000000000001</v>
      </c>
      <c r="AA1588" s="11">
        <v>0.17</v>
      </c>
      <c r="AB1588" s="11">
        <v>0.14000000000000001</v>
      </c>
      <c r="AC1588" s="11">
        <v>0.15</v>
      </c>
      <c r="AD1588" s="11">
        <v>0.13</v>
      </c>
      <c r="AE1588" s="11">
        <v>0.32</v>
      </c>
      <c r="AF1588" s="11">
        <v>0.11</v>
      </c>
      <c r="AG1588" s="11">
        <v>0.12</v>
      </c>
      <c r="AH1588" s="11">
        <v>0.17</v>
      </c>
      <c r="AI1588" s="11">
        <v>0.18</v>
      </c>
      <c r="AJ1588" s="11">
        <v>0.19</v>
      </c>
      <c r="AK1588" s="11">
        <v>0.15</v>
      </c>
      <c r="AL1588" s="11">
        <v>0.15</v>
      </c>
      <c r="AM1588" s="11">
        <v>0.19</v>
      </c>
      <c r="AN1588" s="11">
        <v>0.18</v>
      </c>
      <c r="AO1588" s="11">
        <v>0.17</v>
      </c>
      <c r="AP1588" s="11">
        <v>0.17</v>
      </c>
      <c r="AQ1588" s="11">
        <v>0.16</v>
      </c>
      <c r="AR1588" s="11">
        <v>0.17</v>
      </c>
      <c r="AS1588" s="11">
        <v>0.19</v>
      </c>
      <c r="AT1588" s="11">
        <v>0.16</v>
      </c>
      <c r="AU1588" s="11">
        <v>0.16</v>
      </c>
      <c r="AV1588" s="11">
        <v>0.16</v>
      </c>
      <c r="AW1588" s="11">
        <v>0.16</v>
      </c>
      <c r="AX1588" s="11">
        <v>0.15</v>
      </c>
      <c r="AY1588" s="11">
        <v>0.17</v>
      </c>
    </row>
    <row r="1589" spans="1:51">
      <c r="A1589" s="3"/>
      <c r="B1589" t="s">
        <v>57</v>
      </c>
      <c r="C1589" s="4">
        <v>2321</v>
      </c>
      <c r="D1589" s="4">
        <v>1718</v>
      </c>
      <c r="E1589" s="4">
        <v>603</v>
      </c>
      <c r="F1589" s="4" t="s">
        <v>14</v>
      </c>
      <c r="G1589" s="4" t="s">
        <v>14</v>
      </c>
      <c r="H1589" s="4">
        <v>992</v>
      </c>
      <c r="I1589" s="4">
        <v>1271</v>
      </c>
      <c r="J1589" s="4">
        <v>938</v>
      </c>
      <c r="K1589" s="4">
        <v>1283</v>
      </c>
      <c r="L1589" s="4">
        <v>224</v>
      </c>
      <c r="M1589" s="4">
        <v>60</v>
      </c>
      <c r="N1589" s="4">
        <v>115</v>
      </c>
      <c r="O1589" s="4">
        <v>583</v>
      </c>
      <c r="P1589" s="4">
        <v>1680</v>
      </c>
      <c r="Q1589" s="4">
        <v>892</v>
      </c>
      <c r="R1589" s="4">
        <v>1423</v>
      </c>
      <c r="S1589" s="4">
        <v>1180</v>
      </c>
      <c r="T1589" s="4">
        <v>1062</v>
      </c>
      <c r="U1589" s="4">
        <v>144</v>
      </c>
      <c r="V1589" s="4">
        <v>197</v>
      </c>
      <c r="W1589" s="4">
        <v>905</v>
      </c>
      <c r="X1589" s="4">
        <v>1071</v>
      </c>
      <c r="Y1589" s="4">
        <v>508</v>
      </c>
      <c r="Z1589" s="4">
        <v>457</v>
      </c>
      <c r="AA1589" s="4">
        <v>230</v>
      </c>
      <c r="AB1589" s="4">
        <v>550</v>
      </c>
      <c r="AC1589" s="4">
        <v>1745</v>
      </c>
      <c r="AD1589" s="4">
        <v>129</v>
      </c>
      <c r="AE1589" s="4">
        <v>187</v>
      </c>
      <c r="AF1589" s="4">
        <v>75</v>
      </c>
      <c r="AG1589" s="4">
        <v>515</v>
      </c>
      <c r="AH1589" s="4">
        <v>1117</v>
      </c>
      <c r="AI1589" s="4">
        <v>598</v>
      </c>
      <c r="AJ1589" s="4">
        <v>733</v>
      </c>
      <c r="AK1589" s="4">
        <v>1480</v>
      </c>
      <c r="AL1589" s="4">
        <v>532</v>
      </c>
      <c r="AM1589" s="4">
        <v>62</v>
      </c>
      <c r="AN1589" s="4">
        <v>17</v>
      </c>
      <c r="AO1589" s="4">
        <v>1493</v>
      </c>
      <c r="AP1589" s="4">
        <v>20</v>
      </c>
      <c r="AQ1589" s="4">
        <v>1342</v>
      </c>
      <c r="AR1589" s="4">
        <v>782</v>
      </c>
      <c r="AS1589" s="4">
        <v>117</v>
      </c>
      <c r="AT1589" s="4">
        <v>2062</v>
      </c>
      <c r="AU1589" s="4">
        <v>828</v>
      </c>
      <c r="AV1589" s="4">
        <v>1435</v>
      </c>
      <c r="AW1589" s="4">
        <v>1100</v>
      </c>
      <c r="AX1589" s="4">
        <v>331</v>
      </c>
      <c r="AY1589" s="4">
        <v>578</v>
      </c>
    </row>
    <row r="1590" spans="1:51">
      <c r="A1590" s="3"/>
      <c r="C1590" s="11">
        <v>0.76</v>
      </c>
      <c r="D1590" s="11">
        <v>0.76</v>
      </c>
      <c r="E1590" s="11">
        <v>0.75</v>
      </c>
      <c r="F1590" s="4" t="s">
        <v>14</v>
      </c>
      <c r="G1590" s="4" t="s">
        <v>14</v>
      </c>
      <c r="H1590" s="11">
        <v>0.75</v>
      </c>
      <c r="I1590" s="11">
        <v>0.77</v>
      </c>
      <c r="J1590" s="11">
        <v>0.75</v>
      </c>
      <c r="K1590" s="11">
        <v>0.77</v>
      </c>
      <c r="L1590" s="11">
        <v>0.71</v>
      </c>
      <c r="M1590" s="11">
        <v>0.73</v>
      </c>
      <c r="N1590" s="11">
        <v>0.66</v>
      </c>
      <c r="O1590" s="11">
        <v>0.75</v>
      </c>
      <c r="P1590" s="11">
        <v>0.76</v>
      </c>
      <c r="Q1590" s="11">
        <v>0.75</v>
      </c>
      <c r="R1590" s="11">
        <v>0.77</v>
      </c>
      <c r="S1590" s="11">
        <v>0.78</v>
      </c>
      <c r="T1590" s="11">
        <v>0.74</v>
      </c>
      <c r="U1590" s="11">
        <v>0.73</v>
      </c>
      <c r="V1590" s="11">
        <v>0.76</v>
      </c>
      <c r="W1590" s="11">
        <v>0.78</v>
      </c>
      <c r="X1590" s="11">
        <v>0.74</v>
      </c>
      <c r="Y1590" s="11">
        <v>0.77</v>
      </c>
      <c r="Z1590" s="11">
        <v>0.8</v>
      </c>
      <c r="AA1590" s="11">
        <v>0.75</v>
      </c>
      <c r="AB1590" s="11">
        <v>0.77</v>
      </c>
      <c r="AC1590" s="11">
        <v>0.78</v>
      </c>
      <c r="AD1590" s="11">
        <v>0.81</v>
      </c>
      <c r="AE1590" s="11">
        <v>0.61</v>
      </c>
      <c r="AF1590" s="11">
        <v>0.82</v>
      </c>
      <c r="AG1590" s="11">
        <v>0.78</v>
      </c>
      <c r="AH1590" s="11">
        <v>0.76</v>
      </c>
      <c r="AI1590" s="11">
        <v>0.74</v>
      </c>
      <c r="AJ1590" s="11">
        <v>0.73</v>
      </c>
      <c r="AK1590" s="11">
        <v>0.78</v>
      </c>
      <c r="AL1590" s="11">
        <v>0.75</v>
      </c>
      <c r="AM1590" s="11">
        <v>0.65</v>
      </c>
      <c r="AN1590" s="11">
        <v>0.82</v>
      </c>
      <c r="AO1590" s="11">
        <v>0.77</v>
      </c>
      <c r="AP1590" s="11">
        <v>0.76</v>
      </c>
      <c r="AQ1590" s="11">
        <v>0.78</v>
      </c>
      <c r="AR1590" s="11">
        <v>0.73</v>
      </c>
      <c r="AS1590" s="11">
        <v>0.7</v>
      </c>
      <c r="AT1590" s="11">
        <v>0.76</v>
      </c>
      <c r="AU1590" s="11">
        <v>0.77</v>
      </c>
      <c r="AV1590" s="11">
        <v>0.76</v>
      </c>
      <c r="AW1590" s="11">
        <v>0.76</v>
      </c>
      <c r="AX1590" s="11">
        <v>0.75</v>
      </c>
      <c r="AY1590" s="11">
        <v>0.77</v>
      </c>
    </row>
    <row r="1591" spans="1:51">
      <c r="A1591" s="3"/>
      <c r="B1591" t="s">
        <v>391</v>
      </c>
      <c r="C1591" s="4">
        <v>240</v>
      </c>
      <c r="D1591" s="4">
        <v>163</v>
      </c>
      <c r="E1591" s="4">
        <v>77</v>
      </c>
      <c r="F1591" s="4" t="s">
        <v>14</v>
      </c>
      <c r="G1591" s="4" t="s">
        <v>14</v>
      </c>
      <c r="H1591" s="4">
        <v>111</v>
      </c>
      <c r="I1591" s="4">
        <v>118</v>
      </c>
      <c r="J1591" s="4">
        <v>92</v>
      </c>
      <c r="K1591" s="4">
        <v>126</v>
      </c>
      <c r="L1591" s="4">
        <v>28</v>
      </c>
      <c r="M1591" s="4">
        <v>7</v>
      </c>
      <c r="N1591" s="4">
        <v>17</v>
      </c>
      <c r="O1591" s="4">
        <v>56</v>
      </c>
      <c r="P1591" s="4">
        <v>173</v>
      </c>
      <c r="Q1591" s="4">
        <v>85</v>
      </c>
      <c r="R1591" s="4">
        <v>148</v>
      </c>
      <c r="S1591" s="4">
        <v>101</v>
      </c>
      <c r="T1591" s="4">
        <v>125</v>
      </c>
      <c r="U1591" s="4">
        <v>30</v>
      </c>
      <c r="V1591" s="4">
        <v>30</v>
      </c>
      <c r="W1591" s="4">
        <v>69</v>
      </c>
      <c r="X1591" s="4">
        <v>110</v>
      </c>
      <c r="Y1591" s="4">
        <v>53</v>
      </c>
      <c r="Z1591" s="4">
        <v>38</v>
      </c>
      <c r="AA1591" s="4">
        <v>26</v>
      </c>
      <c r="AB1591" s="4">
        <v>59</v>
      </c>
      <c r="AC1591" s="4">
        <v>175</v>
      </c>
      <c r="AD1591" s="4">
        <v>11</v>
      </c>
      <c r="AE1591" s="4">
        <v>21</v>
      </c>
      <c r="AF1591" s="4">
        <v>7</v>
      </c>
      <c r="AG1591" s="4">
        <v>66</v>
      </c>
      <c r="AH1591" s="4">
        <v>96</v>
      </c>
      <c r="AI1591" s="4">
        <v>68</v>
      </c>
      <c r="AJ1591" s="4">
        <v>83</v>
      </c>
      <c r="AK1591" s="4">
        <v>146</v>
      </c>
      <c r="AL1591" s="4">
        <v>72</v>
      </c>
      <c r="AM1591" s="4">
        <v>16</v>
      </c>
      <c r="AN1591" s="4" t="s">
        <v>14</v>
      </c>
      <c r="AO1591" s="4">
        <v>125</v>
      </c>
      <c r="AP1591" s="4">
        <v>2</v>
      </c>
      <c r="AQ1591" s="4">
        <v>114</v>
      </c>
      <c r="AR1591" s="4">
        <v>101</v>
      </c>
      <c r="AS1591" s="4">
        <v>19</v>
      </c>
      <c r="AT1591" s="4">
        <v>207</v>
      </c>
      <c r="AU1591" s="4">
        <v>75</v>
      </c>
      <c r="AV1591" s="4">
        <v>154</v>
      </c>
      <c r="AW1591" s="4">
        <v>112</v>
      </c>
      <c r="AX1591" s="4">
        <v>45</v>
      </c>
      <c r="AY1591" s="4">
        <v>42</v>
      </c>
    </row>
    <row r="1592" spans="1:51">
      <c r="A1592" s="3"/>
      <c r="C1592" s="11">
        <v>0.08</v>
      </c>
      <c r="D1592" s="11">
        <v>7.0000000000000007E-2</v>
      </c>
      <c r="E1592" s="11">
        <v>0.09</v>
      </c>
      <c r="F1592" s="4" t="s">
        <v>14</v>
      </c>
      <c r="G1592" s="4" t="s">
        <v>14</v>
      </c>
      <c r="H1592" s="11">
        <v>0.08</v>
      </c>
      <c r="I1592" s="11">
        <v>7.0000000000000007E-2</v>
      </c>
      <c r="J1592" s="11">
        <v>7.0000000000000007E-2</v>
      </c>
      <c r="K1592" s="11">
        <v>0.08</v>
      </c>
      <c r="L1592" s="11">
        <v>0.09</v>
      </c>
      <c r="M1592" s="11">
        <v>0.08</v>
      </c>
      <c r="N1592" s="11">
        <v>0.1</v>
      </c>
      <c r="O1592" s="11">
        <v>7.0000000000000007E-2</v>
      </c>
      <c r="P1592" s="11">
        <v>0.08</v>
      </c>
      <c r="Q1592" s="11">
        <v>7.0000000000000007E-2</v>
      </c>
      <c r="R1592" s="11">
        <v>0.08</v>
      </c>
      <c r="S1592" s="11">
        <v>7.0000000000000007E-2</v>
      </c>
      <c r="T1592" s="11">
        <v>0.09</v>
      </c>
      <c r="U1592" s="11">
        <v>0.15</v>
      </c>
      <c r="V1592" s="11">
        <v>0.12</v>
      </c>
      <c r="W1592" s="11">
        <v>0.06</v>
      </c>
      <c r="X1592" s="11">
        <v>0.08</v>
      </c>
      <c r="Y1592" s="11">
        <v>0.08</v>
      </c>
      <c r="Z1592" s="11">
        <v>7.0000000000000007E-2</v>
      </c>
      <c r="AA1592" s="11">
        <v>0.08</v>
      </c>
      <c r="AB1592" s="11">
        <v>0.08</v>
      </c>
      <c r="AC1592" s="11">
        <v>0.08</v>
      </c>
      <c r="AD1592" s="11">
        <v>7.0000000000000007E-2</v>
      </c>
      <c r="AE1592" s="11">
        <v>7.0000000000000007E-2</v>
      </c>
      <c r="AF1592" s="11">
        <v>7.0000000000000007E-2</v>
      </c>
      <c r="AG1592" s="11">
        <v>0.1</v>
      </c>
      <c r="AH1592" s="11">
        <v>7.0000000000000007E-2</v>
      </c>
      <c r="AI1592" s="11">
        <v>0.08</v>
      </c>
      <c r="AJ1592" s="11">
        <v>0.08</v>
      </c>
      <c r="AK1592" s="11">
        <v>0.08</v>
      </c>
      <c r="AL1592" s="11">
        <v>0.1</v>
      </c>
      <c r="AM1592" s="11">
        <v>0.16</v>
      </c>
      <c r="AN1592" s="4" t="s">
        <v>14</v>
      </c>
      <c r="AO1592" s="11">
        <v>0.06</v>
      </c>
      <c r="AP1592" s="11">
        <v>7.0000000000000007E-2</v>
      </c>
      <c r="AQ1592" s="11">
        <v>7.0000000000000007E-2</v>
      </c>
      <c r="AR1592" s="11">
        <v>0.09</v>
      </c>
      <c r="AS1592" s="11">
        <v>0.12</v>
      </c>
      <c r="AT1592" s="11">
        <v>0.08</v>
      </c>
      <c r="AU1592" s="11">
        <v>7.0000000000000007E-2</v>
      </c>
      <c r="AV1592" s="11">
        <v>0.08</v>
      </c>
      <c r="AW1592" s="11">
        <v>0.08</v>
      </c>
      <c r="AX1592" s="11">
        <v>0.1</v>
      </c>
      <c r="AY1592" s="11">
        <v>0.06</v>
      </c>
    </row>
    <row r="1593" spans="1:51">
      <c r="A1593" s="3"/>
    </row>
    <row r="1594" spans="1:51">
      <c r="A1594" s="3"/>
    </row>
    <row r="1595" spans="1:51">
      <c r="A1595" s="2" t="s">
        <v>394</v>
      </c>
    </row>
    <row r="1596" spans="1:51">
      <c r="A1596" s="3"/>
    </row>
    <row r="1597" spans="1:51" s="10" customFormat="1" ht="29.25" customHeight="1">
      <c r="A1597" s="9"/>
      <c r="C1597" s="7" t="s">
        <v>39</v>
      </c>
      <c r="D1597" s="14" t="s">
        <v>15</v>
      </c>
      <c r="E1597" s="15"/>
      <c r="F1597" s="15"/>
      <c r="G1597" s="15"/>
      <c r="H1597" s="14" t="s">
        <v>16</v>
      </c>
      <c r="I1597" s="15"/>
      <c r="J1597" s="14" t="s">
        <v>17</v>
      </c>
      <c r="K1597" s="15"/>
      <c r="L1597" s="15"/>
      <c r="M1597" s="15"/>
      <c r="N1597" s="15"/>
      <c r="O1597" s="14" t="s">
        <v>40</v>
      </c>
      <c r="P1597" s="15"/>
      <c r="Q1597" s="14" t="s">
        <v>19</v>
      </c>
      <c r="R1597" s="15"/>
      <c r="S1597" s="14" t="s">
        <v>41</v>
      </c>
      <c r="T1597" s="15"/>
      <c r="U1597" s="14" t="s">
        <v>42</v>
      </c>
      <c r="V1597" s="15"/>
      <c r="W1597" s="15"/>
      <c r="X1597" s="15"/>
      <c r="Y1597" s="14" t="s">
        <v>22</v>
      </c>
      <c r="Z1597" s="15"/>
      <c r="AA1597" s="15"/>
      <c r="AB1597" s="15"/>
      <c r="AC1597" s="15"/>
      <c r="AD1597" s="15"/>
      <c r="AE1597" s="15"/>
      <c r="AF1597" s="15"/>
      <c r="AG1597" s="14" t="s">
        <v>23</v>
      </c>
      <c r="AH1597" s="15"/>
      <c r="AI1597" s="15"/>
      <c r="AJ1597" s="14" t="s">
        <v>24</v>
      </c>
      <c r="AK1597" s="15"/>
      <c r="AL1597" s="14" t="s">
        <v>25</v>
      </c>
      <c r="AM1597" s="15"/>
      <c r="AN1597" s="15"/>
      <c r="AO1597" s="15"/>
      <c r="AP1597" s="15"/>
      <c r="AQ1597" s="15"/>
      <c r="AR1597" s="15"/>
      <c r="AS1597" s="14" t="s">
        <v>26</v>
      </c>
      <c r="AT1597" s="15"/>
      <c r="AU1597" s="14" t="s">
        <v>43</v>
      </c>
      <c r="AV1597" s="15"/>
      <c r="AW1597" s="14" t="s">
        <v>44</v>
      </c>
      <c r="AX1597" s="15"/>
      <c r="AY1597" s="15"/>
    </row>
    <row r="1598" spans="1:51" s="7" customFormat="1" ht="32.25" customHeight="1">
      <c r="A1598" s="6"/>
      <c r="D1598" s="8" t="s">
        <v>45</v>
      </c>
      <c r="E1598" s="8" t="s">
        <v>46</v>
      </c>
      <c r="F1598" s="8" t="s">
        <v>47</v>
      </c>
      <c r="G1598" s="8" t="s">
        <v>48</v>
      </c>
      <c r="H1598" s="8" t="s">
        <v>49</v>
      </c>
      <c r="I1598" s="8" t="s">
        <v>50</v>
      </c>
      <c r="J1598" s="8" t="s">
        <v>51</v>
      </c>
      <c r="K1598" s="8" t="s">
        <v>52</v>
      </c>
      <c r="L1598" s="8" t="s">
        <v>53</v>
      </c>
      <c r="M1598" s="8" t="s">
        <v>54</v>
      </c>
      <c r="N1598" s="8" t="s">
        <v>55</v>
      </c>
      <c r="O1598" s="8" t="s">
        <v>56</v>
      </c>
      <c r="P1598" s="8" t="s">
        <v>57</v>
      </c>
      <c r="Q1598" s="8" t="s">
        <v>56</v>
      </c>
      <c r="R1598" s="8" t="s">
        <v>57</v>
      </c>
      <c r="S1598" s="8" t="s">
        <v>56</v>
      </c>
      <c r="T1598" s="8" t="s">
        <v>57</v>
      </c>
      <c r="U1598" s="8" t="s">
        <v>58</v>
      </c>
      <c r="V1598" s="8" t="s">
        <v>59</v>
      </c>
      <c r="W1598" s="8" t="s">
        <v>60</v>
      </c>
      <c r="X1598" s="8" t="s">
        <v>61</v>
      </c>
      <c r="Y1598" s="8" t="s">
        <v>62</v>
      </c>
      <c r="Z1598" s="8" t="s">
        <v>63</v>
      </c>
      <c r="AA1598" s="8" t="s">
        <v>64</v>
      </c>
      <c r="AB1598" s="8" t="s">
        <v>65</v>
      </c>
      <c r="AC1598" s="8" t="s">
        <v>66</v>
      </c>
      <c r="AD1598" s="8" t="s">
        <v>67</v>
      </c>
      <c r="AE1598" s="8" t="s">
        <v>68</v>
      </c>
      <c r="AF1598" s="8" t="s">
        <v>69</v>
      </c>
      <c r="AG1598" s="8" t="s">
        <v>70</v>
      </c>
      <c r="AH1598" s="8" t="s">
        <v>71</v>
      </c>
      <c r="AI1598" s="8" t="s">
        <v>72</v>
      </c>
      <c r="AJ1598" s="8" t="s">
        <v>73</v>
      </c>
      <c r="AK1598" s="8" t="s">
        <v>74</v>
      </c>
      <c r="AL1598" s="8" t="s">
        <v>75</v>
      </c>
      <c r="AM1598" s="8" t="s">
        <v>76</v>
      </c>
      <c r="AN1598" s="8" t="s">
        <v>77</v>
      </c>
      <c r="AO1598" s="8" t="s">
        <v>78</v>
      </c>
      <c r="AP1598" s="8" t="s">
        <v>79</v>
      </c>
      <c r="AQ1598" s="8" t="s">
        <v>80</v>
      </c>
      <c r="AR1598" s="8" t="s">
        <v>81</v>
      </c>
      <c r="AS1598" s="8" t="s">
        <v>82</v>
      </c>
      <c r="AT1598" s="8" t="s">
        <v>57</v>
      </c>
      <c r="AU1598" s="8" t="s">
        <v>56</v>
      </c>
      <c r="AV1598" s="8" t="s">
        <v>57</v>
      </c>
      <c r="AW1598" s="8" t="s">
        <v>83</v>
      </c>
      <c r="AX1598" s="8" t="s">
        <v>84</v>
      </c>
      <c r="AY1598" s="8" t="s">
        <v>85</v>
      </c>
    </row>
    <row r="1599" spans="1:51">
      <c r="A1599" s="3" t="s">
        <v>86</v>
      </c>
      <c r="C1599" s="4">
        <v>3063</v>
      </c>
      <c r="D1599" s="4">
        <v>2254</v>
      </c>
      <c r="E1599" s="4">
        <v>808</v>
      </c>
      <c r="F1599" s="4" t="s">
        <v>14</v>
      </c>
      <c r="G1599" s="4" t="s">
        <v>14</v>
      </c>
      <c r="H1599" s="4">
        <v>1322</v>
      </c>
      <c r="I1599" s="4">
        <v>1656</v>
      </c>
      <c r="J1599" s="4">
        <v>1247</v>
      </c>
      <c r="K1599" s="4">
        <v>1665</v>
      </c>
      <c r="L1599" s="4">
        <v>317</v>
      </c>
      <c r="M1599" s="4">
        <v>83</v>
      </c>
      <c r="N1599" s="4">
        <v>174</v>
      </c>
      <c r="O1599" s="4">
        <v>773</v>
      </c>
      <c r="P1599" s="4">
        <v>2205</v>
      </c>
      <c r="Q1599" s="4">
        <v>1196</v>
      </c>
      <c r="R1599" s="4">
        <v>1852</v>
      </c>
      <c r="S1599" s="4">
        <v>1514</v>
      </c>
      <c r="T1599" s="4">
        <v>1438</v>
      </c>
      <c r="U1599" s="4">
        <v>198</v>
      </c>
      <c r="V1599" s="4">
        <v>259</v>
      </c>
      <c r="W1599" s="4">
        <v>1163</v>
      </c>
      <c r="X1599" s="4">
        <v>1439</v>
      </c>
      <c r="Y1599" s="4">
        <v>658</v>
      </c>
      <c r="Z1599" s="4">
        <v>573</v>
      </c>
      <c r="AA1599" s="4">
        <v>308</v>
      </c>
      <c r="AB1599" s="4">
        <v>710</v>
      </c>
      <c r="AC1599" s="4">
        <v>2249</v>
      </c>
      <c r="AD1599" s="4">
        <v>160</v>
      </c>
      <c r="AE1599" s="4">
        <v>305</v>
      </c>
      <c r="AF1599" s="4">
        <v>91</v>
      </c>
      <c r="AG1599" s="4">
        <v>662</v>
      </c>
      <c r="AH1599" s="4">
        <v>1469</v>
      </c>
      <c r="AI1599" s="4">
        <v>812</v>
      </c>
      <c r="AJ1599" s="4">
        <v>1006</v>
      </c>
      <c r="AK1599" s="4">
        <v>1908</v>
      </c>
      <c r="AL1599" s="4">
        <v>711</v>
      </c>
      <c r="AM1599" s="4">
        <v>95</v>
      </c>
      <c r="AN1599" s="4">
        <v>21</v>
      </c>
      <c r="AO1599" s="4">
        <v>1939</v>
      </c>
      <c r="AP1599" s="4">
        <v>27</v>
      </c>
      <c r="AQ1599" s="4">
        <v>1724</v>
      </c>
      <c r="AR1599" s="4">
        <v>1068</v>
      </c>
      <c r="AS1599" s="4">
        <v>167</v>
      </c>
      <c r="AT1599" s="4">
        <v>2699</v>
      </c>
      <c r="AU1599" s="4">
        <v>1078</v>
      </c>
      <c r="AV1599" s="4">
        <v>1900</v>
      </c>
      <c r="AW1599" s="4">
        <v>1450</v>
      </c>
      <c r="AX1599" s="4">
        <v>443</v>
      </c>
      <c r="AY1599" s="4">
        <v>750</v>
      </c>
    </row>
    <row r="1600" spans="1:51">
      <c r="A1600" s="3"/>
    </row>
    <row r="1601" spans="1:51">
      <c r="A1601" s="3" t="s">
        <v>395</v>
      </c>
      <c r="B1601" t="s">
        <v>56</v>
      </c>
      <c r="C1601" s="4">
        <v>437</v>
      </c>
      <c r="D1601" s="4">
        <v>332</v>
      </c>
      <c r="E1601" s="4">
        <v>105</v>
      </c>
      <c r="F1601" s="4" t="s">
        <v>14</v>
      </c>
      <c r="G1601" s="4" t="s">
        <v>14</v>
      </c>
      <c r="H1601" s="4">
        <v>197</v>
      </c>
      <c r="I1601" s="4">
        <v>227</v>
      </c>
      <c r="J1601" s="4">
        <v>169</v>
      </c>
      <c r="K1601" s="4">
        <v>225</v>
      </c>
      <c r="L1601" s="4">
        <v>61</v>
      </c>
      <c r="M1601" s="4">
        <v>11</v>
      </c>
      <c r="N1601" s="4">
        <v>59</v>
      </c>
      <c r="O1601" s="4">
        <v>118</v>
      </c>
      <c r="P1601" s="4">
        <v>307</v>
      </c>
      <c r="Q1601" s="4">
        <v>210</v>
      </c>
      <c r="R1601" s="4">
        <v>227</v>
      </c>
      <c r="S1601" s="4">
        <v>199</v>
      </c>
      <c r="T1601" s="4">
        <v>221</v>
      </c>
      <c r="U1601" s="4">
        <v>21</v>
      </c>
      <c r="V1601" s="4">
        <v>22</v>
      </c>
      <c r="W1601" s="4">
        <v>162</v>
      </c>
      <c r="X1601" s="4">
        <v>232</v>
      </c>
      <c r="Y1601" s="4">
        <v>87</v>
      </c>
      <c r="Z1601" s="4">
        <v>81</v>
      </c>
      <c r="AA1601" s="4">
        <v>48</v>
      </c>
      <c r="AB1601" s="4">
        <v>91</v>
      </c>
      <c r="AC1601" s="4">
        <v>307</v>
      </c>
      <c r="AD1601" s="4">
        <v>24</v>
      </c>
      <c r="AE1601" s="4">
        <v>59</v>
      </c>
      <c r="AF1601" s="4">
        <v>9</v>
      </c>
      <c r="AG1601" s="4">
        <v>59</v>
      </c>
      <c r="AH1601" s="4">
        <v>227</v>
      </c>
      <c r="AI1601" s="4">
        <v>136</v>
      </c>
      <c r="AJ1601" s="4">
        <v>163</v>
      </c>
      <c r="AK1601" s="4">
        <v>254</v>
      </c>
      <c r="AL1601" s="4">
        <v>94</v>
      </c>
      <c r="AM1601" s="4">
        <v>15</v>
      </c>
      <c r="AN1601" s="4">
        <v>2</v>
      </c>
      <c r="AO1601" s="4">
        <v>281</v>
      </c>
      <c r="AP1601" s="4">
        <v>5</v>
      </c>
      <c r="AQ1601" s="4">
        <v>231</v>
      </c>
      <c r="AR1601" s="4">
        <v>166</v>
      </c>
      <c r="AS1601" s="4">
        <v>33</v>
      </c>
      <c r="AT1601" s="4">
        <v>373</v>
      </c>
      <c r="AU1601" s="4">
        <v>140</v>
      </c>
      <c r="AV1601" s="4">
        <v>285</v>
      </c>
      <c r="AW1601" s="4">
        <v>206</v>
      </c>
      <c r="AX1601" s="4">
        <v>64</v>
      </c>
      <c r="AY1601" s="4">
        <v>109</v>
      </c>
    </row>
    <row r="1602" spans="1:51">
      <c r="A1602" s="3"/>
      <c r="C1602" s="11">
        <v>0.14000000000000001</v>
      </c>
      <c r="D1602" s="11">
        <v>0.15</v>
      </c>
      <c r="E1602" s="11">
        <v>0.13</v>
      </c>
      <c r="F1602" s="4" t="s">
        <v>14</v>
      </c>
      <c r="G1602" s="4" t="s">
        <v>14</v>
      </c>
      <c r="H1602" s="11">
        <v>0.15</v>
      </c>
      <c r="I1602" s="11">
        <v>0.14000000000000001</v>
      </c>
      <c r="J1602" s="11">
        <v>0.14000000000000001</v>
      </c>
      <c r="K1602" s="11">
        <v>0.14000000000000001</v>
      </c>
      <c r="L1602" s="11">
        <v>0.19</v>
      </c>
      <c r="M1602" s="11">
        <v>0.13</v>
      </c>
      <c r="N1602" s="11">
        <v>0.34</v>
      </c>
      <c r="O1602" s="11">
        <v>0.15</v>
      </c>
      <c r="P1602" s="11">
        <v>0.14000000000000001</v>
      </c>
      <c r="Q1602" s="11">
        <v>0.18</v>
      </c>
      <c r="R1602" s="11">
        <v>0.12</v>
      </c>
      <c r="S1602" s="11">
        <v>0.13</v>
      </c>
      <c r="T1602" s="11">
        <v>0.15</v>
      </c>
      <c r="U1602" s="11">
        <v>0.11</v>
      </c>
      <c r="V1602" s="11">
        <v>0.08</v>
      </c>
      <c r="W1602" s="11">
        <v>0.14000000000000001</v>
      </c>
      <c r="X1602" s="11">
        <v>0.16</v>
      </c>
      <c r="Y1602" s="11">
        <v>0.13</v>
      </c>
      <c r="Z1602" s="11">
        <v>0.14000000000000001</v>
      </c>
      <c r="AA1602" s="11">
        <v>0.16</v>
      </c>
      <c r="AB1602" s="11">
        <v>0.13</v>
      </c>
      <c r="AC1602" s="11">
        <v>0.14000000000000001</v>
      </c>
      <c r="AD1602" s="11">
        <v>0.15</v>
      </c>
      <c r="AE1602" s="11">
        <v>0.19</v>
      </c>
      <c r="AF1602" s="11">
        <v>0.09</v>
      </c>
      <c r="AG1602" s="11">
        <v>0.09</v>
      </c>
      <c r="AH1602" s="11">
        <v>0.15</v>
      </c>
      <c r="AI1602" s="11">
        <v>0.17</v>
      </c>
      <c r="AJ1602" s="11">
        <v>0.16</v>
      </c>
      <c r="AK1602" s="11">
        <v>0.13</v>
      </c>
      <c r="AL1602" s="11">
        <v>0.13</v>
      </c>
      <c r="AM1602" s="11">
        <v>0.16</v>
      </c>
      <c r="AN1602" s="11">
        <v>0.08</v>
      </c>
      <c r="AO1602" s="11">
        <v>0.14000000000000001</v>
      </c>
      <c r="AP1602" s="11">
        <v>0.17</v>
      </c>
      <c r="AQ1602" s="11">
        <v>0.13</v>
      </c>
      <c r="AR1602" s="11">
        <v>0.15</v>
      </c>
      <c r="AS1602" s="11">
        <v>0.2</v>
      </c>
      <c r="AT1602" s="11">
        <v>0.14000000000000001</v>
      </c>
      <c r="AU1602" s="11">
        <v>0.13</v>
      </c>
      <c r="AV1602" s="11">
        <v>0.15</v>
      </c>
      <c r="AW1602" s="11">
        <v>0.14000000000000001</v>
      </c>
      <c r="AX1602" s="11">
        <v>0.14000000000000001</v>
      </c>
      <c r="AY1602" s="11">
        <v>0.15</v>
      </c>
    </row>
    <row r="1603" spans="1:51">
      <c r="A1603" s="3"/>
      <c r="B1603" t="s">
        <v>57</v>
      </c>
      <c r="C1603" s="4">
        <v>2377</v>
      </c>
      <c r="D1603" s="4">
        <v>1749</v>
      </c>
      <c r="E1603" s="4">
        <v>628</v>
      </c>
      <c r="F1603" s="4" t="s">
        <v>14</v>
      </c>
      <c r="G1603" s="4" t="s">
        <v>14</v>
      </c>
      <c r="H1603" s="4">
        <v>1016</v>
      </c>
      <c r="I1603" s="4">
        <v>1300</v>
      </c>
      <c r="J1603" s="4">
        <v>978</v>
      </c>
      <c r="K1603" s="4">
        <v>1304</v>
      </c>
      <c r="L1603" s="4">
        <v>230</v>
      </c>
      <c r="M1603" s="4">
        <v>65</v>
      </c>
      <c r="N1603" s="4">
        <v>103</v>
      </c>
      <c r="O1603" s="4">
        <v>599</v>
      </c>
      <c r="P1603" s="4">
        <v>1717</v>
      </c>
      <c r="Q1603" s="4">
        <v>894</v>
      </c>
      <c r="R1603" s="4">
        <v>1474</v>
      </c>
      <c r="S1603" s="4">
        <v>1203</v>
      </c>
      <c r="T1603" s="4">
        <v>1091</v>
      </c>
      <c r="U1603" s="4">
        <v>148</v>
      </c>
      <c r="V1603" s="4">
        <v>201</v>
      </c>
      <c r="W1603" s="4">
        <v>919</v>
      </c>
      <c r="X1603" s="4">
        <v>1105</v>
      </c>
      <c r="Y1603" s="4">
        <v>523</v>
      </c>
      <c r="Z1603" s="4">
        <v>449</v>
      </c>
      <c r="AA1603" s="4">
        <v>232</v>
      </c>
      <c r="AB1603" s="4">
        <v>560</v>
      </c>
      <c r="AC1603" s="4">
        <v>1765</v>
      </c>
      <c r="AD1603" s="4">
        <v>122</v>
      </c>
      <c r="AE1603" s="4">
        <v>220</v>
      </c>
      <c r="AF1603" s="4">
        <v>75</v>
      </c>
      <c r="AG1603" s="4">
        <v>528</v>
      </c>
      <c r="AH1603" s="4">
        <v>1138</v>
      </c>
      <c r="AI1603" s="4">
        <v>618</v>
      </c>
      <c r="AJ1603" s="4">
        <v>759</v>
      </c>
      <c r="AK1603" s="4">
        <v>1501</v>
      </c>
      <c r="AL1603" s="4">
        <v>539</v>
      </c>
      <c r="AM1603" s="4">
        <v>65</v>
      </c>
      <c r="AN1603" s="4">
        <v>16</v>
      </c>
      <c r="AO1603" s="4">
        <v>1530</v>
      </c>
      <c r="AP1603" s="4">
        <v>22</v>
      </c>
      <c r="AQ1603" s="4">
        <v>1384</v>
      </c>
      <c r="AR1603" s="4">
        <v>788</v>
      </c>
      <c r="AS1603" s="4">
        <v>113</v>
      </c>
      <c r="AT1603" s="4">
        <v>2114</v>
      </c>
      <c r="AU1603" s="4">
        <v>861</v>
      </c>
      <c r="AV1603" s="4">
        <v>1455</v>
      </c>
      <c r="AW1603" s="4">
        <v>1136</v>
      </c>
      <c r="AX1603" s="4">
        <v>336</v>
      </c>
      <c r="AY1603" s="4">
        <v>585</v>
      </c>
    </row>
    <row r="1604" spans="1:51">
      <c r="A1604" s="3"/>
      <c r="C1604" s="11">
        <v>0.78</v>
      </c>
      <c r="D1604" s="11">
        <v>0.78</v>
      </c>
      <c r="E1604" s="11">
        <v>0.78</v>
      </c>
      <c r="F1604" s="4" t="s">
        <v>14</v>
      </c>
      <c r="G1604" s="4" t="s">
        <v>14</v>
      </c>
      <c r="H1604" s="11">
        <v>0.77</v>
      </c>
      <c r="I1604" s="11">
        <v>0.79</v>
      </c>
      <c r="J1604" s="11">
        <v>0.78</v>
      </c>
      <c r="K1604" s="11">
        <v>0.78</v>
      </c>
      <c r="L1604" s="11">
        <v>0.73</v>
      </c>
      <c r="M1604" s="11">
        <v>0.78</v>
      </c>
      <c r="N1604" s="11">
        <v>0.59</v>
      </c>
      <c r="O1604" s="11">
        <v>0.77</v>
      </c>
      <c r="P1604" s="11">
        <v>0.78</v>
      </c>
      <c r="Q1604" s="11">
        <v>0.75</v>
      </c>
      <c r="R1604" s="11">
        <v>0.8</v>
      </c>
      <c r="S1604" s="11">
        <v>0.79</v>
      </c>
      <c r="T1604" s="11">
        <v>0.76</v>
      </c>
      <c r="U1604" s="11">
        <v>0.75</v>
      </c>
      <c r="V1604" s="11">
        <v>0.78</v>
      </c>
      <c r="W1604" s="11">
        <v>0.79</v>
      </c>
      <c r="X1604" s="11">
        <v>0.77</v>
      </c>
      <c r="Y1604" s="11">
        <v>0.8</v>
      </c>
      <c r="Z1604" s="11">
        <v>0.78</v>
      </c>
      <c r="AA1604" s="11">
        <v>0.75</v>
      </c>
      <c r="AB1604" s="11">
        <v>0.79</v>
      </c>
      <c r="AC1604" s="11">
        <v>0.78</v>
      </c>
      <c r="AD1604" s="11">
        <v>0.76</v>
      </c>
      <c r="AE1604" s="11">
        <v>0.72</v>
      </c>
      <c r="AF1604" s="11">
        <v>0.82</v>
      </c>
      <c r="AG1604" s="11">
        <v>0.8</v>
      </c>
      <c r="AH1604" s="11">
        <v>0.77</v>
      </c>
      <c r="AI1604" s="11">
        <v>0.76</v>
      </c>
      <c r="AJ1604" s="11">
        <v>0.75</v>
      </c>
      <c r="AK1604" s="11">
        <v>0.79</v>
      </c>
      <c r="AL1604" s="11">
        <v>0.76</v>
      </c>
      <c r="AM1604" s="11">
        <v>0.68</v>
      </c>
      <c r="AN1604" s="11">
        <v>0.77</v>
      </c>
      <c r="AO1604" s="11">
        <v>0.79</v>
      </c>
      <c r="AP1604" s="11">
        <v>0.83</v>
      </c>
      <c r="AQ1604" s="11">
        <v>0.8</v>
      </c>
      <c r="AR1604" s="11">
        <v>0.74</v>
      </c>
      <c r="AS1604" s="11">
        <v>0.67</v>
      </c>
      <c r="AT1604" s="11">
        <v>0.78</v>
      </c>
      <c r="AU1604" s="11">
        <v>0.8</v>
      </c>
      <c r="AV1604" s="11">
        <v>0.77</v>
      </c>
      <c r="AW1604" s="11">
        <v>0.78</v>
      </c>
      <c r="AX1604" s="11">
        <v>0.76</v>
      </c>
      <c r="AY1604" s="11">
        <v>0.78</v>
      </c>
    </row>
    <row r="1605" spans="1:51">
      <c r="A1605" s="3"/>
      <c r="B1605" t="s">
        <v>391</v>
      </c>
      <c r="C1605" s="4">
        <v>249</v>
      </c>
      <c r="D1605" s="4">
        <v>173</v>
      </c>
      <c r="E1605" s="4">
        <v>76</v>
      </c>
      <c r="F1605" s="4" t="s">
        <v>14</v>
      </c>
      <c r="G1605" s="4" t="s">
        <v>14</v>
      </c>
      <c r="H1605" s="4">
        <v>109</v>
      </c>
      <c r="I1605" s="4">
        <v>129</v>
      </c>
      <c r="J1605" s="4">
        <v>100</v>
      </c>
      <c r="K1605" s="4">
        <v>135</v>
      </c>
      <c r="L1605" s="4">
        <v>25</v>
      </c>
      <c r="M1605" s="4">
        <v>7</v>
      </c>
      <c r="N1605" s="4">
        <v>13</v>
      </c>
      <c r="O1605" s="4">
        <v>56</v>
      </c>
      <c r="P1605" s="4">
        <v>182</v>
      </c>
      <c r="Q1605" s="4">
        <v>92</v>
      </c>
      <c r="R1605" s="4">
        <v>150</v>
      </c>
      <c r="S1605" s="4">
        <v>111</v>
      </c>
      <c r="T1605" s="4">
        <v>125</v>
      </c>
      <c r="U1605" s="4">
        <v>29</v>
      </c>
      <c r="V1605" s="4">
        <v>36</v>
      </c>
      <c r="W1605" s="4">
        <v>82</v>
      </c>
      <c r="X1605" s="4">
        <v>102</v>
      </c>
      <c r="Y1605" s="4">
        <v>48</v>
      </c>
      <c r="Z1605" s="4">
        <v>43</v>
      </c>
      <c r="AA1605" s="4">
        <v>28</v>
      </c>
      <c r="AB1605" s="4">
        <v>59</v>
      </c>
      <c r="AC1605" s="4">
        <v>177</v>
      </c>
      <c r="AD1605" s="4">
        <v>13</v>
      </c>
      <c r="AE1605" s="4">
        <v>26</v>
      </c>
      <c r="AF1605" s="4">
        <v>8</v>
      </c>
      <c r="AG1605" s="4">
        <v>75</v>
      </c>
      <c r="AH1605" s="4">
        <v>105</v>
      </c>
      <c r="AI1605" s="4">
        <v>58</v>
      </c>
      <c r="AJ1605" s="4">
        <v>84</v>
      </c>
      <c r="AK1605" s="4">
        <v>153</v>
      </c>
      <c r="AL1605" s="4">
        <v>77</v>
      </c>
      <c r="AM1605" s="4">
        <v>16</v>
      </c>
      <c r="AN1605" s="4">
        <v>3</v>
      </c>
      <c r="AO1605" s="4">
        <v>128</v>
      </c>
      <c r="AP1605" s="4" t="s">
        <v>14</v>
      </c>
      <c r="AQ1605" s="4">
        <v>109</v>
      </c>
      <c r="AR1605" s="4">
        <v>115</v>
      </c>
      <c r="AS1605" s="4">
        <v>22</v>
      </c>
      <c r="AT1605" s="4">
        <v>212</v>
      </c>
      <c r="AU1605" s="4">
        <v>78</v>
      </c>
      <c r="AV1605" s="4">
        <v>160</v>
      </c>
      <c r="AW1605" s="4">
        <v>108</v>
      </c>
      <c r="AX1605" s="4">
        <v>43</v>
      </c>
      <c r="AY1605" s="4">
        <v>56</v>
      </c>
    </row>
    <row r="1606" spans="1:51">
      <c r="A1606" s="3"/>
      <c r="C1606" s="11">
        <v>0.08</v>
      </c>
      <c r="D1606" s="11">
        <v>0.08</v>
      </c>
      <c r="E1606" s="11">
        <v>0.09</v>
      </c>
      <c r="F1606" s="4" t="s">
        <v>14</v>
      </c>
      <c r="G1606" s="4" t="s">
        <v>14</v>
      </c>
      <c r="H1606" s="11">
        <v>0.08</v>
      </c>
      <c r="I1606" s="11">
        <v>0.08</v>
      </c>
      <c r="J1606" s="11">
        <v>0.08</v>
      </c>
      <c r="K1606" s="11">
        <v>0.08</v>
      </c>
      <c r="L1606" s="11">
        <v>0.08</v>
      </c>
      <c r="M1606" s="11">
        <v>0.08</v>
      </c>
      <c r="N1606" s="11">
        <v>0.08</v>
      </c>
      <c r="O1606" s="11">
        <v>7.0000000000000007E-2</v>
      </c>
      <c r="P1606" s="11">
        <v>0.08</v>
      </c>
      <c r="Q1606" s="11">
        <v>0.08</v>
      </c>
      <c r="R1606" s="11">
        <v>0.08</v>
      </c>
      <c r="S1606" s="11">
        <v>7.0000000000000007E-2</v>
      </c>
      <c r="T1606" s="11">
        <v>0.09</v>
      </c>
      <c r="U1606" s="11">
        <v>0.14000000000000001</v>
      </c>
      <c r="V1606" s="11">
        <v>0.14000000000000001</v>
      </c>
      <c r="W1606" s="11">
        <v>7.0000000000000007E-2</v>
      </c>
      <c r="X1606" s="11">
        <v>7.0000000000000007E-2</v>
      </c>
      <c r="Y1606" s="11">
        <v>7.0000000000000007E-2</v>
      </c>
      <c r="Z1606" s="11">
        <v>0.08</v>
      </c>
      <c r="AA1606" s="11">
        <v>0.09</v>
      </c>
      <c r="AB1606" s="11">
        <v>0.08</v>
      </c>
      <c r="AC1606" s="11">
        <v>0.08</v>
      </c>
      <c r="AD1606" s="11">
        <v>0.08</v>
      </c>
      <c r="AE1606" s="11">
        <v>0.08</v>
      </c>
      <c r="AF1606" s="11">
        <v>0.08</v>
      </c>
      <c r="AG1606" s="11">
        <v>0.11</v>
      </c>
      <c r="AH1606" s="11">
        <v>7.0000000000000007E-2</v>
      </c>
      <c r="AI1606" s="11">
        <v>7.0000000000000007E-2</v>
      </c>
      <c r="AJ1606" s="11">
        <v>0.08</v>
      </c>
      <c r="AK1606" s="11">
        <v>0.08</v>
      </c>
      <c r="AL1606" s="11">
        <v>0.11</v>
      </c>
      <c r="AM1606" s="11">
        <v>0.16</v>
      </c>
      <c r="AN1606" s="11">
        <v>0.14000000000000001</v>
      </c>
      <c r="AO1606" s="11">
        <v>7.0000000000000007E-2</v>
      </c>
      <c r="AP1606" s="4" t="s">
        <v>14</v>
      </c>
      <c r="AQ1606" s="11">
        <v>0.06</v>
      </c>
      <c r="AR1606" s="11">
        <v>0.11</v>
      </c>
      <c r="AS1606" s="11">
        <v>0.13</v>
      </c>
      <c r="AT1606" s="11">
        <v>0.08</v>
      </c>
      <c r="AU1606" s="11">
        <v>7.0000000000000007E-2</v>
      </c>
      <c r="AV1606" s="11">
        <v>0.08</v>
      </c>
      <c r="AW1606" s="11">
        <v>7.0000000000000007E-2</v>
      </c>
      <c r="AX1606" s="11">
        <v>0.1</v>
      </c>
      <c r="AY1606" s="11">
        <v>0.08</v>
      </c>
    </row>
    <row r="1607" spans="1:51">
      <c r="A1607" s="3"/>
    </row>
    <row r="1608" spans="1:51">
      <c r="A1608" s="3"/>
    </row>
    <row r="1609" spans="1:51">
      <c r="A1609" s="2" t="s">
        <v>396</v>
      </c>
    </row>
    <row r="1610" spans="1:51">
      <c r="A1610" s="3"/>
    </row>
    <row r="1611" spans="1:51" s="10" customFormat="1" ht="29.25" customHeight="1">
      <c r="A1611" s="9"/>
      <c r="C1611" s="7" t="s">
        <v>39</v>
      </c>
      <c r="D1611" s="14" t="s">
        <v>15</v>
      </c>
      <c r="E1611" s="15"/>
      <c r="F1611" s="15"/>
      <c r="G1611" s="15"/>
      <c r="H1611" s="14" t="s">
        <v>16</v>
      </c>
      <c r="I1611" s="15"/>
      <c r="J1611" s="14" t="s">
        <v>17</v>
      </c>
      <c r="K1611" s="15"/>
      <c r="L1611" s="15"/>
      <c r="M1611" s="15"/>
      <c r="N1611" s="15"/>
      <c r="O1611" s="14" t="s">
        <v>40</v>
      </c>
      <c r="P1611" s="15"/>
      <c r="Q1611" s="14" t="s">
        <v>19</v>
      </c>
      <c r="R1611" s="15"/>
      <c r="S1611" s="14" t="s">
        <v>41</v>
      </c>
      <c r="T1611" s="15"/>
      <c r="U1611" s="14" t="s">
        <v>42</v>
      </c>
      <c r="V1611" s="15"/>
      <c r="W1611" s="15"/>
      <c r="X1611" s="15"/>
      <c r="Y1611" s="14" t="s">
        <v>22</v>
      </c>
      <c r="Z1611" s="15"/>
      <c r="AA1611" s="15"/>
      <c r="AB1611" s="15"/>
      <c r="AC1611" s="15"/>
      <c r="AD1611" s="15"/>
      <c r="AE1611" s="15"/>
      <c r="AF1611" s="15"/>
      <c r="AG1611" s="14" t="s">
        <v>23</v>
      </c>
      <c r="AH1611" s="15"/>
      <c r="AI1611" s="15"/>
      <c r="AJ1611" s="14" t="s">
        <v>24</v>
      </c>
      <c r="AK1611" s="15"/>
      <c r="AL1611" s="14" t="s">
        <v>25</v>
      </c>
      <c r="AM1611" s="15"/>
      <c r="AN1611" s="15"/>
      <c r="AO1611" s="15"/>
      <c r="AP1611" s="15"/>
      <c r="AQ1611" s="15"/>
      <c r="AR1611" s="15"/>
      <c r="AS1611" s="14" t="s">
        <v>26</v>
      </c>
      <c r="AT1611" s="15"/>
      <c r="AU1611" s="14" t="s">
        <v>43</v>
      </c>
      <c r="AV1611" s="15"/>
      <c r="AW1611" s="14" t="s">
        <v>44</v>
      </c>
      <c r="AX1611" s="15"/>
      <c r="AY1611" s="15"/>
    </row>
    <row r="1612" spans="1:51" s="7" customFormat="1" ht="32.25" customHeight="1">
      <c r="A1612" s="6"/>
      <c r="D1612" s="8" t="s">
        <v>45</v>
      </c>
      <c r="E1612" s="8" t="s">
        <v>46</v>
      </c>
      <c r="F1612" s="8" t="s">
        <v>47</v>
      </c>
      <c r="G1612" s="8" t="s">
        <v>48</v>
      </c>
      <c r="H1612" s="8" t="s">
        <v>49</v>
      </c>
      <c r="I1612" s="8" t="s">
        <v>50</v>
      </c>
      <c r="J1612" s="8" t="s">
        <v>51</v>
      </c>
      <c r="K1612" s="8" t="s">
        <v>52</v>
      </c>
      <c r="L1612" s="8" t="s">
        <v>53</v>
      </c>
      <c r="M1612" s="8" t="s">
        <v>54</v>
      </c>
      <c r="N1612" s="8" t="s">
        <v>55</v>
      </c>
      <c r="O1612" s="8" t="s">
        <v>56</v>
      </c>
      <c r="P1612" s="8" t="s">
        <v>57</v>
      </c>
      <c r="Q1612" s="8" t="s">
        <v>56</v>
      </c>
      <c r="R1612" s="8" t="s">
        <v>57</v>
      </c>
      <c r="S1612" s="8" t="s">
        <v>56</v>
      </c>
      <c r="T1612" s="8" t="s">
        <v>57</v>
      </c>
      <c r="U1612" s="8" t="s">
        <v>58</v>
      </c>
      <c r="V1612" s="8" t="s">
        <v>59</v>
      </c>
      <c r="W1612" s="8" t="s">
        <v>60</v>
      </c>
      <c r="X1612" s="8" t="s">
        <v>61</v>
      </c>
      <c r="Y1612" s="8" t="s">
        <v>62</v>
      </c>
      <c r="Z1612" s="8" t="s">
        <v>63</v>
      </c>
      <c r="AA1612" s="8" t="s">
        <v>64</v>
      </c>
      <c r="AB1612" s="8" t="s">
        <v>65</v>
      </c>
      <c r="AC1612" s="8" t="s">
        <v>66</v>
      </c>
      <c r="AD1612" s="8" t="s">
        <v>67</v>
      </c>
      <c r="AE1612" s="8" t="s">
        <v>68</v>
      </c>
      <c r="AF1612" s="8" t="s">
        <v>69</v>
      </c>
      <c r="AG1612" s="8" t="s">
        <v>70</v>
      </c>
      <c r="AH1612" s="8" t="s">
        <v>71</v>
      </c>
      <c r="AI1612" s="8" t="s">
        <v>72</v>
      </c>
      <c r="AJ1612" s="8" t="s">
        <v>73</v>
      </c>
      <c r="AK1612" s="8" t="s">
        <v>74</v>
      </c>
      <c r="AL1612" s="8" t="s">
        <v>75</v>
      </c>
      <c r="AM1612" s="8" t="s">
        <v>76</v>
      </c>
      <c r="AN1612" s="8" t="s">
        <v>77</v>
      </c>
      <c r="AO1612" s="8" t="s">
        <v>78</v>
      </c>
      <c r="AP1612" s="8" t="s">
        <v>79</v>
      </c>
      <c r="AQ1612" s="8" t="s">
        <v>80</v>
      </c>
      <c r="AR1612" s="8" t="s">
        <v>81</v>
      </c>
      <c r="AS1612" s="8" t="s">
        <v>82</v>
      </c>
      <c r="AT1612" s="8" t="s">
        <v>57</v>
      </c>
      <c r="AU1612" s="8" t="s">
        <v>56</v>
      </c>
      <c r="AV1612" s="8" t="s">
        <v>57</v>
      </c>
      <c r="AW1612" s="8" t="s">
        <v>83</v>
      </c>
      <c r="AX1612" s="8" t="s">
        <v>84</v>
      </c>
      <c r="AY1612" s="8" t="s">
        <v>85</v>
      </c>
    </row>
    <row r="1613" spans="1:51">
      <c r="A1613" s="3" t="s">
        <v>86</v>
      </c>
      <c r="C1613" s="4">
        <v>3063</v>
      </c>
      <c r="D1613" s="4">
        <v>2254</v>
      </c>
      <c r="E1613" s="4">
        <v>808</v>
      </c>
      <c r="F1613" s="4" t="s">
        <v>14</v>
      </c>
      <c r="G1613" s="4" t="s">
        <v>14</v>
      </c>
      <c r="H1613" s="4">
        <v>1322</v>
      </c>
      <c r="I1613" s="4">
        <v>1656</v>
      </c>
      <c r="J1613" s="4">
        <v>1247</v>
      </c>
      <c r="K1613" s="4">
        <v>1665</v>
      </c>
      <c r="L1613" s="4">
        <v>317</v>
      </c>
      <c r="M1613" s="4">
        <v>83</v>
      </c>
      <c r="N1613" s="4">
        <v>174</v>
      </c>
      <c r="O1613" s="4">
        <v>773</v>
      </c>
      <c r="P1613" s="4">
        <v>2205</v>
      </c>
      <c r="Q1613" s="4">
        <v>1196</v>
      </c>
      <c r="R1613" s="4">
        <v>1852</v>
      </c>
      <c r="S1613" s="4">
        <v>1514</v>
      </c>
      <c r="T1613" s="4">
        <v>1438</v>
      </c>
      <c r="U1613" s="4">
        <v>198</v>
      </c>
      <c r="V1613" s="4">
        <v>259</v>
      </c>
      <c r="W1613" s="4">
        <v>1163</v>
      </c>
      <c r="X1613" s="4">
        <v>1439</v>
      </c>
      <c r="Y1613" s="4">
        <v>658</v>
      </c>
      <c r="Z1613" s="4">
        <v>573</v>
      </c>
      <c r="AA1613" s="4">
        <v>308</v>
      </c>
      <c r="AB1613" s="4">
        <v>710</v>
      </c>
      <c r="AC1613" s="4">
        <v>2249</v>
      </c>
      <c r="AD1613" s="4">
        <v>160</v>
      </c>
      <c r="AE1613" s="4">
        <v>305</v>
      </c>
      <c r="AF1613" s="4">
        <v>91</v>
      </c>
      <c r="AG1613" s="4">
        <v>662</v>
      </c>
      <c r="AH1613" s="4">
        <v>1469</v>
      </c>
      <c r="AI1613" s="4">
        <v>812</v>
      </c>
      <c r="AJ1613" s="4">
        <v>1006</v>
      </c>
      <c r="AK1613" s="4">
        <v>1908</v>
      </c>
      <c r="AL1613" s="4">
        <v>711</v>
      </c>
      <c r="AM1613" s="4">
        <v>95</v>
      </c>
      <c r="AN1613" s="4">
        <v>21</v>
      </c>
      <c r="AO1613" s="4">
        <v>1939</v>
      </c>
      <c r="AP1613" s="4">
        <v>27</v>
      </c>
      <c r="AQ1613" s="4">
        <v>1724</v>
      </c>
      <c r="AR1613" s="4">
        <v>1068</v>
      </c>
      <c r="AS1613" s="4">
        <v>167</v>
      </c>
      <c r="AT1613" s="4">
        <v>2699</v>
      </c>
      <c r="AU1613" s="4">
        <v>1078</v>
      </c>
      <c r="AV1613" s="4">
        <v>1900</v>
      </c>
      <c r="AW1613" s="4">
        <v>1450</v>
      </c>
      <c r="AX1613" s="4">
        <v>443</v>
      </c>
      <c r="AY1613" s="4">
        <v>750</v>
      </c>
    </row>
    <row r="1614" spans="1:51">
      <c r="A1614" s="3"/>
    </row>
    <row r="1615" spans="1:51">
      <c r="A1615" s="3" t="s">
        <v>397</v>
      </c>
      <c r="B1615" t="s">
        <v>56</v>
      </c>
      <c r="C1615" s="4">
        <v>552</v>
      </c>
      <c r="D1615" s="4">
        <v>396</v>
      </c>
      <c r="E1615" s="4">
        <v>156</v>
      </c>
      <c r="F1615" s="4" t="s">
        <v>14</v>
      </c>
      <c r="G1615" s="4" t="s">
        <v>14</v>
      </c>
      <c r="H1615" s="4">
        <v>240</v>
      </c>
      <c r="I1615" s="4">
        <v>300</v>
      </c>
      <c r="J1615" s="4">
        <v>209</v>
      </c>
      <c r="K1615" s="4">
        <v>302</v>
      </c>
      <c r="L1615" s="4">
        <v>73</v>
      </c>
      <c r="M1615" s="4">
        <v>21</v>
      </c>
      <c r="N1615" s="4">
        <v>41</v>
      </c>
      <c r="O1615" s="4">
        <v>139</v>
      </c>
      <c r="P1615" s="4">
        <v>400</v>
      </c>
      <c r="Q1615" s="4">
        <v>245</v>
      </c>
      <c r="R1615" s="4">
        <v>307</v>
      </c>
      <c r="S1615" s="4">
        <v>273</v>
      </c>
      <c r="T1615" s="4">
        <v>261</v>
      </c>
      <c r="U1615" s="4">
        <v>30</v>
      </c>
      <c r="V1615" s="4">
        <v>43</v>
      </c>
      <c r="W1615" s="4">
        <v>198</v>
      </c>
      <c r="X1615" s="4">
        <v>280</v>
      </c>
      <c r="Y1615" s="4">
        <v>118</v>
      </c>
      <c r="Z1615" s="4">
        <v>91</v>
      </c>
      <c r="AA1615" s="4">
        <v>50</v>
      </c>
      <c r="AB1615" s="4">
        <v>126</v>
      </c>
      <c r="AC1615" s="4">
        <v>385</v>
      </c>
      <c r="AD1615" s="4">
        <v>35</v>
      </c>
      <c r="AE1615" s="4">
        <v>64</v>
      </c>
      <c r="AF1615" s="4">
        <v>15</v>
      </c>
      <c r="AG1615" s="4">
        <v>93</v>
      </c>
      <c r="AH1615" s="4">
        <v>280</v>
      </c>
      <c r="AI1615" s="4">
        <v>155</v>
      </c>
      <c r="AJ1615" s="4">
        <v>197</v>
      </c>
      <c r="AK1615" s="4">
        <v>325</v>
      </c>
      <c r="AL1615" s="4">
        <v>123</v>
      </c>
      <c r="AM1615" s="4">
        <v>20</v>
      </c>
      <c r="AN1615" s="4">
        <v>3</v>
      </c>
      <c r="AO1615" s="4">
        <v>350</v>
      </c>
      <c r="AP1615" s="4">
        <v>4</v>
      </c>
      <c r="AQ1615" s="4">
        <v>293</v>
      </c>
      <c r="AR1615" s="4">
        <v>206</v>
      </c>
      <c r="AS1615" s="4">
        <v>42</v>
      </c>
      <c r="AT1615" s="4">
        <v>476</v>
      </c>
      <c r="AU1615" s="4">
        <v>187</v>
      </c>
      <c r="AV1615" s="4">
        <v>353</v>
      </c>
      <c r="AW1615" s="4">
        <v>255</v>
      </c>
      <c r="AX1615" s="4">
        <v>92</v>
      </c>
      <c r="AY1615" s="4">
        <v>142</v>
      </c>
    </row>
    <row r="1616" spans="1:51">
      <c r="A1616" s="3"/>
      <c r="C1616" s="11">
        <v>0.18</v>
      </c>
      <c r="D1616" s="11">
        <v>0.18</v>
      </c>
      <c r="E1616" s="11">
        <v>0.19</v>
      </c>
      <c r="F1616" s="4" t="s">
        <v>14</v>
      </c>
      <c r="G1616" s="4" t="s">
        <v>14</v>
      </c>
      <c r="H1616" s="11">
        <v>0.18</v>
      </c>
      <c r="I1616" s="11">
        <v>0.18</v>
      </c>
      <c r="J1616" s="11">
        <v>0.17</v>
      </c>
      <c r="K1616" s="11">
        <v>0.18</v>
      </c>
      <c r="L1616" s="11">
        <v>0.23</v>
      </c>
      <c r="M1616" s="11">
        <v>0.26</v>
      </c>
      <c r="N1616" s="11">
        <v>0.24</v>
      </c>
      <c r="O1616" s="11">
        <v>0.18</v>
      </c>
      <c r="P1616" s="11">
        <v>0.18</v>
      </c>
      <c r="Q1616" s="11">
        <v>0.2</v>
      </c>
      <c r="R1616" s="11">
        <v>0.17</v>
      </c>
      <c r="S1616" s="11">
        <v>0.18</v>
      </c>
      <c r="T1616" s="11">
        <v>0.18</v>
      </c>
      <c r="U1616" s="11">
        <v>0.15</v>
      </c>
      <c r="V1616" s="11">
        <v>0.17</v>
      </c>
      <c r="W1616" s="11">
        <v>0.17</v>
      </c>
      <c r="X1616" s="11">
        <v>0.19</v>
      </c>
      <c r="Y1616" s="11">
        <v>0.18</v>
      </c>
      <c r="Z1616" s="11">
        <v>0.16</v>
      </c>
      <c r="AA1616" s="11">
        <v>0.16</v>
      </c>
      <c r="AB1616" s="11">
        <v>0.18</v>
      </c>
      <c r="AC1616" s="11">
        <v>0.17</v>
      </c>
      <c r="AD1616" s="11">
        <v>0.22</v>
      </c>
      <c r="AE1616" s="11">
        <v>0.21</v>
      </c>
      <c r="AF1616" s="11">
        <v>0.16</v>
      </c>
      <c r="AG1616" s="11">
        <v>0.14000000000000001</v>
      </c>
      <c r="AH1616" s="11">
        <v>0.19</v>
      </c>
      <c r="AI1616" s="11">
        <v>0.19</v>
      </c>
      <c r="AJ1616" s="11">
        <v>0.2</v>
      </c>
      <c r="AK1616" s="11">
        <v>0.17</v>
      </c>
      <c r="AL1616" s="11">
        <v>0.17</v>
      </c>
      <c r="AM1616" s="11">
        <v>0.21</v>
      </c>
      <c r="AN1616" s="11">
        <v>0.14000000000000001</v>
      </c>
      <c r="AO1616" s="11">
        <v>0.18</v>
      </c>
      <c r="AP1616" s="11">
        <v>0.14000000000000001</v>
      </c>
      <c r="AQ1616" s="11">
        <v>0.17</v>
      </c>
      <c r="AR1616" s="11">
        <v>0.19</v>
      </c>
      <c r="AS1616" s="11">
        <v>0.25</v>
      </c>
      <c r="AT1616" s="11">
        <v>0.18</v>
      </c>
      <c r="AU1616" s="11">
        <v>0.17</v>
      </c>
      <c r="AV1616" s="11">
        <v>0.19</v>
      </c>
      <c r="AW1616" s="11">
        <v>0.18</v>
      </c>
      <c r="AX1616" s="11">
        <v>0.21</v>
      </c>
      <c r="AY1616" s="11">
        <v>0.19</v>
      </c>
    </row>
    <row r="1617" spans="1:51">
      <c r="A1617" s="3"/>
      <c r="B1617" t="s">
        <v>57</v>
      </c>
      <c r="C1617" s="4">
        <v>2307</v>
      </c>
      <c r="D1617" s="4">
        <v>1718</v>
      </c>
      <c r="E1617" s="4">
        <v>588</v>
      </c>
      <c r="F1617" s="4" t="s">
        <v>14</v>
      </c>
      <c r="G1617" s="4" t="s">
        <v>14</v>
      </c>
      <c r="H1617" s="4">
        <v>982</v>
      </c>
      <c r="I1617" s="4">
        <v>1263</v>
      </c>
      <c r="J1617" s="4">
        <v>963</v>
      </c>
      <c r="K1617" s="4">
        <v>1247</v>
      </c>
      <c r="L1617" s="4">
        <v>226</v>
      </c>
      <c r="M1617" s="4">
        <v>58</v>
      </c>
      <c r="N1617" s="4">
        <v>121</v>
      </c>
      <c r="O1617" s="4">
        <v>588</v>
      </c>
      <c r="P1617" s="4">
        <v>1657</v>
      </c>
      <c r="Q1617" s="4">
        <v>881</v>
      </c>
      <c r="R1617" s="4">
        <v>1417</v>
      </c>
      <c r="S1617" s="4">
        <v>1148</v>
      </c>
      <c r="T1617" s="4">
        <v>1077</v>
      </c>
      <c r="U1617" s="4">
        <v>141</v>
      </c>
      <c r="V1617" s="4">
        <v>190</v>
      </c>
      <c r="W1617" s="4">
        <v>898</v>
      </c>
      <c r="X1617" s="4">
        <v>1075</v>
      </c>
      <c r="Y1617" s="4">
        <v>499</v>
      </c>
      <c r="Z1617" s="4">
        <v>445</v>
      </c>
      <c r="AA1617" s="4">
        <v>237</v>
      </c>
      <c r="AB1617" s="4">
        <v>531</v>
      </c>
      <c r="AC1617" s="4">
        <v>1713</v>
      </c>
      <c r="AD1617" s="4">
        <v>118</v>
      </c>
      <c r="AE1617" s="4">
        <v>222</v>
      </c>
      <c r="AF1617" s="4">
        <v>67</v>
      </c>
      <c r="AG1617" s="4">
        <v>507</v>
      </c>
      <c r="AH1617" s="4">
        <v>1107</v>
      </c>
      <c r="AI1617" s="4">
        <v>605</v>
      </c>
      <c r="AJ1617" s="4">
        <v>743</v>
      </c>
      <c r="AK1617" s="4">
        <v>1454</v>
      </c>
      <c r="AL1617" s="4">
        <v>524</v>
      </c>
      <c r="AM1617" s="4">
        <v>64</v>
      </c>
      <c r="AN1617" s="4">
        <v>17</v>
      </c>
      <c r="AO1617" s="4">
        <v>1478</v>
      </c>
      <c r="AP1617" s="4">
        <v>23</v>
      </c>
      <c r="AQ1617" s="4">
        <v>1335</v>
      </c>
      <c r="AR1617" s="4">
        <v>771</v>
      </c>
      <c r="AS1617" s="4">
        <v>106</v>
      </c>
      <c r="AT1617" s="4">
        <v>2051</v>
      </c>
      <c r="AU1617" s="4">
        <v>820</v>
      </c>
      <c r="AV1617" s="4">
        <v>1425</v>
      </c>
      <c r="AW1617" s="4">
        <v>1106</v>
      </c>
      <c r="AX1617" s="4">
        <v>314</v>
      </c>
      <c r="AY1617" s="4">
        <v>569</v>
      </c>
    </row>
    <row r="1618" spans="1:51">
      <c r="A1618" s="3"/>
      <c r="C1618" s="11">
        <v>0.75</v>
      </c>
      <c r="D1618" s="11">
        <v>0.76</v>
      </c>
      <c r="E1618" s="11">
        <v>0.73</v>
      </c>
      <c r="F1618" s="4" t="s">
        <v>14</v>
      </c>
      <c r="G1618" s="4" t="s">
        <v>14</v>
      </c>
      <c r="H1618" s="11">
        <v>0.74</v>
      </c>
      <c r="I1618" s="11">
        <v>0.76</v>
      </c>
      <c r="J1618" s="11">
        <v>0.77</v>
      </c>
      <c r="K1618" s="11">
        <v>0.75</v>
      </c>
      <c r="L1618" s="11">
        <v>0.71</v>
      </c>
      <c r="M1618" s="11">
        <v>0.7</v>
      </c>
      <c r="N1618" s="11">
        <v>0.69</v>
      </c>
      <c r="O1618" s="11">
        <v>0.76</v>
      </c>
      <c r="P1618" s="11">
        <v>0.75</v>
      </c>
      <c r="Q1618" s="11">
        <v>0.74</v>
      </c>
      <c r="R1618" s="11">
        <v>0.77</v>
      </c>
      <c r="S1618" s="11">
        <v>0.76</v>
      </c>
      <c r="T1618" s="11">
        <v>0.75</v>
      </c>
      <c r="U1618" s="11">
        <v>0.71</v>
      </c>
      <c r="V1618" s="11">
        <v>0.73</v>
      </c>
      <c r="W1618" s="11">
        <v>0.77</v>
      </c>
      <c r="X1618" s="11">
        <v>0.75</v>
      </c>
      <c r="Y1618" s="11">
        <v>0.76</v>
      </c>
      <c r="Z1618" s="11">
        <v>0.78</v>
      </c>
      <c r="AA1618" s="11">
        <v>0.77</v>
      </c>
      <c r="AB1618" s="11">
        <v>0.75</v>
      </c>
      <c r="AC1618" s="11">
        <v>0.76</v>
      </c>
      <c r="AD1618" s="11">
        <v>0.74</v>
      </c>
      <c r="AE1618" s="11">
        <v>0.73</v>
      </c>
      <c r="AF1618" s="11">
        <v>0.74</v>
      </c>
      <c r="AG1618" s="11">
        <v>0.77</v>
      </c>
      <c r="AH1618" s="11">
        <v>0.75</v>
      </c>
      <c r="AI1618" s="11">
        <v>0.74</v>
      </c>
      <c r="AJ1618" s="11">
        <v>0.74</v>
      </c>
      <c r="AK1618" s="11">
        <v>0.76</v>
      </c>
      <c r="AL1618" s="11">
        <v>0.74</v>
      </c>
      <c r="AM1618" s="11">
        <v>0.68</v>
      </c>
      <c r="AN1618" s="11">
        <v>0.81</v>
      </c>
      <c r="AO1618" s="11">
        <v>0.76</v>
      </c>
      <c r="AP1618" s="11">
        <v>0.86</v>
      </c>
      <c r="AQ1618" s="11">
        <v>0.77</v>
      </c>
      <c r="AR1618" s="11">
        <v>0.72</v>
      </c>
      <c r="AS1618" s="11">
        <v>0.64</v>
      </c>
      <c r="AT1618" s="11">
        <v>0.76</v>
      </c>
      <c r="AU1618" s="11">
        <v>0.76</v>
      </c>
      <c r="AV1618" s="11">
        <v>0.75</v>
      </c>
      <c r="AW1618" s="11">
        <v>0.76</v>
      </c>
      <c r="AX1618" s="11">
        <v>0.71</v>
      </c>
      <c r="AY1618" s="11">
        <v>0.76</v>
      </c>
    </row>
    <row r="1619" spans="1:51">
      <c r="A1619" s="3"/>
      <c r="B1619" t="s">
        <v>391</v>
      </c>
      <c r="C1619" s="4">
        <v>204</v>
      </c>
      <c r="D1619" s="4">
        <v>140</v>
      </c>
      <c r="E1619" s="4">
        <v>64</v>
      </c>
      <c r="F1619" s="4" t="s">
        <v>14</v>
      </c>
      <c r="G1619" s="4" t="s">
        <v>14</v>
      </c>
      <c r="H1619" s="4">
        <v>101</v>
      </c>
      <c r="I1619" s="4">
        <v>94</v>
      </c>
      <c r="J1619" s="4">
        <v>76</v>
      </c>
      <c r="K1619" s="4">
        <v>116</v>
      </c>
      <c r="L1619" s="4">
        <v>18</v>
      </c>
      <c r="M1619" s="4">
        <v>4</v>
      </c>
      <c r="N1619" s="4">
        <v>12</v>
      </c>
      <c r="O1619" s="4">
        <v>46</v>
      </c>
      <c r="P1619" s="4">
        <v>148</v>
      </c>
      <c r="Q1619" s="4">
        <v>71</v>
      </c>
      <c r="R1619" s="4">
        <v>127</v>
      </c>
      <c r="S1619" s="4">
        <v>92</v>
      </c>
      <c r="T1619" s="4">
        <v>100</v>
      </c>
      <c r="U1619" s="4">
        <v>27</v>
      </c>
      <c r="V1619" s="4">
        <v>26</v>
      </c>
      <c r="W1619" s="4">
        <v>67</v>
      </c>
      <c r="X1619" s="4">
        <v>85</v>
      </c>
      <c r="Y1619" s="4">
        <v>40</v>
      </c>
      <c r="Z1619" s="4">
        <v>37</v>
      </c>
      <c r="AA1619" s="4">
        <v>22</v>
      </c>
      <c r="AB1619" s="4">
        <v>53</v>
      </c>
      <c r="AC1619" s="4">
        <v>151</v>
      </c>
      <c r="AD1619" s="4">
        <v>7</v>
      </c>
      <c r="AE1619" s="4">
        <v>19</v>
      </c>
      <c r="AF1619" s="4">
        <v>9</v>
      </c>
      <c r="AG1619" s="4">
        <v>62</v>
      </c>
      <c r="AH1619" s="4">
        <v>82</v>
      </c>
      <c r="AI1619" s="4">
        <v>52</v>
      </c>
      <c r="AJ1619" s="4">
        <v>66</v>
      </c>
      <c r="AK1619" s="4">
        <v>129</v>
      </c>
      <c r="AL1619" s="4">
        <v>63</v>
      </c>
      <c r="AM1619" s="4">
        <v>11</v>
      </c>
      <c r="AN1619" s="4">
        <v>1</v>
      </c>
      <c r="AO1619" s="4">
        <v>111</v>
      </c>
      <c r="AP1619" s="4" t="s">
        <v>14</v>
      </c>
      <c r="AQ1619" s="4">
        <v>96</v>
      </c>
      <c r="AR1619" s="4">
        <v>91</v>
      </c>
      <c r="AS1619" s="4">
        <v>19</v>
      </c>
      <c r="AT1619" s="4">
        <v>173</v>
      </c>
      <c r="AU1619" s="4">
        <v>71</v>
      </c>
      <c r="AV1619" s="4">
        <v>123</v>
      </c>
      <c r="AW1619" s="4">
        <v>88</v>
      </c>
      <c r="AX1619" s="4">
        <v>37</v>
      </c>
      <c r="AY1619" s="4">
        <v>40</v>
      </c>
    </row>
    <row r="1620" spans="1:51">
      <c r="A1620" s="3"/>
      <c r="C1620" s="11">
        <v>7.0000000000000007E-2</v>
      </c>
      <c r="D1620" s="11">
        <v>0.06</v>
      </c>
      <c r="E1620" s="11">
        <v>0.08</v>
      </c>
      <c r="F1620" s="4" t="s">
        <v>14</v>
      </c>
      <c r="G1620" s="4" t="s">
        <v>14</v>
      </c>
      <c r="H1620" s="11">
        <v>0.08</v>
      </c>
      <c r="I1620" s="11">
        <v>0.06</v>
      </c>
      <c r="J1620" s="11">
        <v>0.06</v>
      </c>
      <c r="K1620" s="11">
        <v>7.0000000000000007E-2</v>
      </c>
      <c r="L1620" s="11">
        <v>0.06</v>
      </c>
      <c r="M1620" s="11">
        <v>0.05</v>
      </c>
      <c r="N1620" s="11">
        <v>7.0000000000000007E-2</v>
      </c>
      <c r="O1620" s="11">
        <v>0.06</v>
      </c>
      <c r="P1620" s="11">
        <v>7.0000000000000007E-2</v>
      </c>
      <c r="Q1620" s="11">
        <v>0.06</v>
      </c>
      <c r="R1620" s="11">
        <v>7.0000000000000007E-2</v>
      </c>
      <c r="S1620" s="11">
        <v>0.06</v>
      </c>
      <c r="T1620" s="11">
        <v>7.0000000000000007E-2</v>
      </c>
      <c r="U1620" s="11">
        <v>0.14000000000000001</v>
      </c>
      <c r="V1620" s="11">
        <v>0.1</v>
      </c>
      <c r="W1620" s="11">
        <v>0.06</v>
      </c>
      <c r="X1620" s="11">
        <v>0.06</v>
      </c>
      <c r="Y1620" s="11">
        <v>0.06</v>
      </c>
      <c r="Z1620" s="11">
        <v>0.06</v>
      </c>
      <c r="AA1620" s="11">
        <v>7.0000000000000007E-2</v>
      </c>
      <c r="AB1620" s="11">
        <v>7.0000000000000007E-2</v>
      </c>
      <c r="AC1620" s="11">
        <v>7.0000000000000007E-2</v>
      </c>
      <c r="AD1620" s="11">
        <v>0.05</v>
      </c>
      <c r="AE1620" s="11">
        <v>0.06</v>
      </c>
      <c r="AF1620" s="11">
        <v>0.1</v>
      </c>
      <c r="AG1620" s="11">
        <v>0.09</v>
      </c>
      <c r="AH1620" s="11">
        <v>0.06</v>
      </c>
      <c r="AI1620" s="11">
        <v>0.06</v>
      </c>
      <c r="AJ1620" s="11">
        <v>7.0000000000000007E-2</v>
      </c>
      <c r="AK1620" s="11">
        <v>7.0000000000000007E-2</v>
      </c>
      <c r="AL1620" s="11">
        <v>0.09</v>
      </c>
      <c r="AM1620" s="11">
        <v>0.11</v>
      </c>
      <c r="AN1620" s="11">
        <v>0.05</v>
      </c>
      <c r="AO1620" s="11">
        <v>0.06</v>
      </c>
      <c r="AP1620" s="4" t="s">
        <v>14</v>
      </c>
      <c r="AQ1620" s="11">
        <v>0.06</v>
      </c>
      <c r="AR1620" s="11">
        <v>0.08</v>
      </c>
      <c r="AS1620" s="11">
        <v>0.11</v>
      </c>
      <c r="AT1620" s="11">
        <v>0.06</v>
      </c>
      <c r="AU1620" s="11">
        <v>7.0000000000000007E-2</v>
      </c>
      <c r="AV1620" s="11">
        <v>0.06</v>
      </c>
      <c r="AW1620" s="11">
        <v>0.06</v>
      </c>
      <c r="AX1620" s="11">
        <v>0.08</v>
      </c>
      <c r="AY1620" s="11">
        <v>0.05</v>
      </c>
    </row>
    <row r="1621" spans="1:51">
      <c r="A1621" s="3"/>
    </row>
    <row r="1622" spans="1:51">
      <c r="A1622" s="3"/>
    </row>
    <row r="1623" spans="1:51">
      <c r="A1623" s="2" t="s">
        <v>398</v>
      </c>
    </row>
    <row r="1624" spans="1:51">
      <c r="A1624" s="3"/>
    </row>
    <row r="1625" spans="1:51" s="10" customFormat="1" ht="29.25" customHeight="1">
      <c r="A1625" s="9"/>
      <c r="C1625" s="7" t="s">
        <v>39</v>
      </c>
      <c r="D1625" s="14" t="s">
        <v>15</v>
      </c>
      <c r="E1625" s="15"/>
      <c r="F1625" s="15"/>
      <c r="G1625" s="15"/>
      <c r="H1625" s="14" t="s">
        <v>16</v>
      </c>
      <c r="I1625" s="15"/>
      <c r="J1625" s="14" t="s">
        <v>17</v>
      </c>
      <c r="K1625" s="15"/>
      <c r="L1625" s="15"/>
      <c r="M1625" s="15"/>
      <c r="N1625" s="15"/>
      <c r="O1625" s="14" t="s">
        <v>40</v>
      </c>
      <c r="P1625" s="15"/>
      <c r="Q1625" s="14" t="s">
        <v>19</v>
      </c>
      <c r="R1625" s="15"/>
      <c r="S1625" s="14" t="s">
        <v>41</v>
      </c>
      <c r="T1625" s="15"/>
      <c r="U1625" s="14" t="s">
        <v>42</v>
      </c>
      <c r="V1625" s="15"/>
      <c r="W1625" s="15"/>
      <c r="X1625" s="15"/>
      <c r="Y1625" s="14" t="s">
        <v>22</v>
      </c>
      <c r="Z1625" s="15"/>
      <c r="AA1625" s="15"/>
      <c r="AB1625" s="15"/>
      <c r="AC1625" s="15"/>
      <c r="AD1625" s="15"/>
      <c r="AE1625" s="15"/>
      <c r="AF1625" s="15"/>
      <c r="AG1625" s="14" t="s">
        <v>23</v>
      </c>
      <c r="AH1625" s="15"/>
      <c r="AI1625" s="15"/>
      <c r="AJ1625" s="14" t="s">
        <v>24</v>
      </c>
      <c r="AK1625" s="15"/>
      <c r="AL1625" s="14" t="s">
        <v>25</v>
      </c>
      <c r="AM1625" s="15"/>
      <c r="AN1625" s="15"/>
      <c r="AO1625" s="15"/>
      <c r="AP1625" s="15"/>
      <c r="AQ1625" s="15"/>
      <c r="AR1625" s="15"/>
      <c r="AS1625" s="14" t="s">
        <v>26</v>
      </c>
      <c r="AT1625" s="15"/>
      <c r="AU1625" s="14" t="s">
        <v>43</v>
      </c>
      <c r="AV1625" s="15"/>
      <c r="AW1625" s="14" t="s">
        <v>44</v>
      </c>
      <c r="AX1625" s="15"/>
      <c r="AY1625" s="15"/>
    </row>
    <row r="1626" spans="1:51" s="7" customFormat="1" ht="32.25" customHeight="1">
      <c r="A1626" s="6"/>
      <c r="D1626" s="8" t="s">
        <v>45</v>
      </c>
      <c r="E1626" s="8" t="s">
        <v>46</v>
      </c>
      <c r="F1626" s="8" t="s">
        <v>47</v>
      </c>
      <c r="G1626" s="8" t="s">
        <v>48</v>
      </c>
      <c r="H1626" s="8" t="s">
        <v>49</v>
      </c>
      <c r="I1626" s="8" t="s">
        <v>50</v>
      </c>
      <c r="J1626" s="8" t="s">
        <v>51</v>
      </c>
      <c r="K1626" s="8" t="s">
        <v>52</v>
      </c>
      <c r="L1626" s="8" t="s">
        <v>53</v>
      </c>
      <c r="M1626" s="8" t="s">
        <v>54</v>
      </c>
      <c r="N1626" s="8" t="s">
        <v>55</v>
      </c>
      <c r="O1626" s="8" t="s">
        <v>56</v>
      </c>
      <c r="P1626" s="8" t="s">
        <v>57</v>
      </c>
      <c r="Q1626" s="8" t="s">
        <v>56</v>
      </c>
      <c r="R1626" s="8" t="s">
        <v>57</v>
      </c>
      <c r="S1626" s="8" t="s">
        <v>56</v>
      </c>
      <c r="T1626" s="8" t="s">
        <v>57</v>
      </c>
      <c r="U1626" s="8" t="s">
        <v>58</v>
      </c>
      <c r="V1626" s="8" t="s">
        <v>59</v>
      </c>
      <c r="W1626" s="8" t="s">
        <v>60</v>
      </c>
      <c r="X1626" s="8" t="s">
        <v>61</v>
      </c>
      <c r="Y1626" s="8" t="s">
        <v>62</v>
      </c>
      <c r="Z1626" s="8" t="s">
        <v>63</v>
      </c>
      <c r="AA1626" s="8" t="s">
        <v>64</v>
      </c>
      <c r="AB1626" s="8" t="s">
        <v>65</v>
      </c>
      <c r="AC1626" s="8" t="s">
        <v>66</v>
      </c>
      <c r="AD1626" s="8" t="s">
        <v>67</v>
      </c>
      <c r="AE1626" s="8" t="s">
        <v>68</v>
      </c>
      <c r="AF1626" s="8" t="s">
        <v>69</v>
      </c>
      <c r="AG1626" s="8" t="s">
        <v>70</v>
      </c>
      <c r="AH1626" s="8" t="s">
        <v>71</v>
      </c>
      <c r="AI1626" s="8" t="s">
        <v>72</v>
      </c>
      <c r="AJ1626" s="8" t="s">
        <v>73</v>
      </c>
      <c r="AK1626" s="8" t="s">
        <v>74</v>
      </c>
      <c r="AL1626" s="8" t="s">
        <v>75</v>
      </c>
      <c r="AM1626" s="8" t="s">
        <v>76</v>
      </c>
      <c r="AN1626" s="8" t="s">
        <v>77</v>
      </c>
      <c r="AO1626" s="8" t="s">
        <v>78</v>
      </c>
      <c r="AP1626" s="8" t="s">
        <v>79</v>
      </c>
      <c r="AQ1626" s="8" t="s">
        <v>80</v>
      </c>
      <c r="AR1626" s="8" t="s">
        <v>81</v>
      </c>
      <c r="AS1626" s="8" t="s">
        <v>82</v>
      </c>
      <c r="AT1626" s="8" t="s">
        <v>57</v>
      </c>
      <c r="AU1626" s="8" t="s">
        <v>56</v>
      </c>
      <c r="AV1626" s="8" t="s">
        <v>57</v>
      </c>
      <c r="AW1626" s="8" t="s">
        <v>83</v>
      </c>
      <c r="AX1626" s="8" t="s">
        <v>84</v>
      </c>
      <c r="AY1626" s="8" t="s">
        <v>85</v>
      </c>
    </row>
    <row r="1627" spans="1:51">
      <c r="A1627" s="3" t="s">
        <v>86</v>
      </c>
      <c r="C1627" s="4">
        <v>3063</v>
      </c>
      <c r="D1627" s="4">
        <v>2254</v>
      </c>
      <c r="E1627" s="4">
        <v>808</v>
      </c>
      <c r="F1627" s="4" t="s">
        <v>14</v>
      </c>
      <c r="G1627" s="4" t="s">
        <v>14</v>
      </c>
      <c r="H1627" s="4">
        <v>1322</v>
      </c>
      <c r="I1627" s="4">
        <v>1656</v>
      </c>
      <c r="J1627" s="4">
        <v>1247</v>
      </c>
      <c r="K1627" s="4">
        <v>1665</v>
      </c>
      <c r="L1627" s="4">
        <v>317</v>
      </c>
      <c r="M1627" s="4">
        <v>83</v>
      </c>
      <c r="N1627" s="4">
        <v>174</v>
      </c>
      <c r="O1627" s="4">
        <v>773</v>
      </c>
      <c r="P1627" s="4">
        <v>2205</v>
      </c>
      <c r="Q1627" s="4">
        <v>1196</v>
      </c>
      <c r="R1627" s="4">
        <v>1852</v>
      </c>
      <c r="S1627" s="4">
        <v>1514</v>
      </c>
      <c r="T1627" s="4">
        <v>1438</v>
      </c>
      <c r="U1627" s="4">
        <v>198</v>
      </c>
      <c r="V1627" s="4">
        <v>259</v>
      </c>
      <c r="W1627" s="4">
        <v>1163</v>
      </c>
      <c r="X1627" s="4">
        <v>1439</v>
      </c>
      <c r="Y1627" s="4">
        <v>658</v>
      </c>
      <c r="Z1627" s="4">
        <v>573</v>
      </c>
      <c r="AA1627" s="4">
        <v>308</v>
      </c>
      <c r="AB1627" s="4">
        <v>710</v>
      </c>
      <c r="AC1627" s="4">
        <v>2249</v>
      </c>
      <c r="AD1627" s="4">
        <v>160</v>
      </c>
      <c r="AE1627" s="4">
        <v>305</v>
      </c>
      <c r="AF1627" s="4">
        <v>91</v>
      </c>
      <c r="AG1627" s="4">
        <v>662</v>
      </c>
      <c r="AH1627" s="4">
        <v>1469</v>
      </c>
      <c r="AI1627" s="4">
        <v>812</v>
      </c>
      <c r="AJ1627" s="4">
        <v>1006</v>
      </c>
      <c r="AK1627" s="4">
        <v>1908</v>
      </c>
      <c r="AL1627" s="4">
        <v>711</v>
      </c>
      <c r="AM1627" s="4">
        <v>95</v>
      </c>
      <c r="AN1627" s="4">
        <v>21</v>
      </c>
      <c r="AO1627" s="4">
        <v>1939</v>
      </c>
      <c r="AP1627" s="4">
        <v>27</v>
      </c>
      <c r="AQ1627" s="4">
        <v>1724</v>
      </c>
      <c r="AR1627" s="4">
        <v>1068</v>
      </c>
      <c r="AS1627" s="4">
        <v>167</v>
      </c>
      <c r="AT1627" s="4">
        <v>2699</v>
      </c>
      <c r="AU1627" s="4">
        <v>1078</v>
      </c>
      <c r="AV1627" s="4">
        <v>1900</v>
      </c>
      <c r="AW1627" s="4">
        <v>1450</v>
      </c>
      <c r="AX1627" s="4">
        <v>443</v>
      </c>
      <c r="AY1627" s="4">
        <v>750</v>
      </c>
    </row>
    <row r="1628" spans="1:51">
      <c r="A1628" s="3"/>
    </row>
    <row r="1629" spans="1:51">
      <c r="A1629" s="3" t="s">
        <v>399</v>
      </c>
      <c r="B1629" t="s">
        <v>56</v>
      </c>
      <c r="C1629" s="4">
        <v>431</v>
      </c>
      <c r="D1629" s="4">
        <v>358</v>
      </c>
      <c r="E1629" s="4">
        <v>73</v>
      </c>
      <c r="F1629" s="4" t="s">
        <v>14</v>
      </c>
      <c r="G1629" s="4" t="s">
        <v>14</v>
      </c>
      <c r="H1629" s="4">
        <v>201</v>
      </c>
      <c r="I1629" s="4">
        <v>217</v>
      </c>
      <c r="J1629" s="4">
        <v>176</v>
      </c>
      <c r="K1629" s="4">
        <v>207</v>
      </c>
      <c r="L1629" s="4">
        <v>67</v>
      </c>
      <c r="M1629" s="4">
        <v>16</v>
      </c>
      <c r="N1629" s="4">
        <v>53</v>
      </c>
      <c r="O1629" s="4">
        <v>128</v>
      </c>
      <c r="P1629" s="4">
        <v>290</v>
      </c>
      <c r="Q1629" s="4">
        <v>223</v>
      </c>
      <c r="R1629" s="4">
        <v>208</v>
      </c>
      <c r="S1629" s="4">
        <v>222</v>
      </c>
      <c r="T1629" s="4">
        <v>193</v>
      </c>
      <c r="U1629" s="4">
        <v>17</v>
      </c>
      <c r="V1629" s="4">
        <v>33</v>
      </c>
      <c r="W1629" s="4">
        <v>163</v>
      </c>
      <c r="X1629" s="4">
        <v>217</v>
      </c>
      <c r="Y1629" s="4">
        <v>84</v>
      </c>
      <c r="Z1629" s="4">
        <v>70</v>
      </c>
      <c r="AA1629" s="4">
        <v>52</v>
      </c>
      <c r="AB1629" s="4">
        <v>98</v>
      </c>
      <c r="AC1629" s="4">
        <v>304</v>
      </c>
      <c r="AD1629" s="4">
        <v>27</v>
      </c>
      <c r="AE1629" s="4">
        <v>42</v>
      </c>
      <c r="AF1629" s="4">
        <v>11</v>
      </c>
      <c r="AG1629" s="4">
        <v>84</v>
      </c>
      <c r="AH1629" s="4">
        <v>209</v>
      </c>
      <c r="AI1629" s="4">
        <v>121</v>
      </c>
      <c r="AJ1629" s="4">
        <v>150</v>
      </c>
      <c r="AK1629" s="4">
        <v>258</v>
      </c>
      <c r="AL1629" s="4">
        <v>96</v>
      </c>
      <c r="AM1629" s="4">
        <v>15</v>
      </c>
      <c r="AN1629" s="4">
        <v>3</v>
      </c>
      <c r="AO1629" s="4">
        <v>265</v>
      </c>
      <c r="AP1629" s="4">
        <v>6</v>
      </c>
      <c r="AQ1629" s="4">
        <v>224</v>
      </c>
      <c r="AR1629" s="4">
        <v>161</v>
      </c>
      <c r="AS1629" s="4">
        <v>21</v>
      </c>
      <c r="AT1629" s="4">
        <v>380</v>
      </c>
      <c r="AU1629" s="4">
        <v>151</v>
      </c>
      <c r="AV1629" s="4">
        <v>268</v>
      </c>
      <c r="AW1629" s="4">
        <v>214</v>
      </c>
      <c r="AX1629" s="4">
        <v>67</v>
      </c>
      <c r="AY1629" s="4">
        <v>95</v>
      </c>
    </row>
    <row r="1630" spans="1:51">
      <c r="A1630" s="3"/>
      <c r="C1630" s="11">
        <v>0.14000000000000001</v>
      </c>
      <c r="D1630" s="11">
        <v>0.16</v>
      </c>
      <c r="E1630" s="11">
        <v>0.09</v>
      </c>
      <c r="F1630" s="4" t="s">
        <v>14</v>
      </c>
      <c r="G1630" s="4" t="s">
        <v>14</v>
      </c>
      <c r="H1630" s="11">
        <v>0.15</v>
      </c>
      <c r="I1630" s="11">
        <v>0.13</v>
      </c>
      <c r="J1630" s="11">
        <v>0.14000000000000001</v>
      </c>
      <c r="K1630" s="11">
        <v>0.12</v>
      </c>
      <c r="L1630" s="11">
        <v>0.21</v>
      </c>
      <c r="M1630" s="11">
        <v>0.19</v>
      </c>
      <c r="N1630" s="11">
        <v>0.3</v>
      </c>
      <c r="O1630" s="11">
        <v>0.17</v>
      </c>
      <c r="P1630" s="11">
        <v>0.13</v>
      </c>
      <c r="Q1630" s="11">
        <v>0.19</v>
      </c>
      <c r="R1630" s="11">
        <v>0.11</v>
      </c>
      <c r="S1630" s="11">
        <v>0.15</v>
      </c>
      <c r="T1630" s="11">
        <v>0.13</v>
      </c>
      <c r="U1630" s="11">
        <v>0.09</v>
      </c>
      <c r="V1630" s="11">
        <v>0.13</v>
      </c>
      <c r="W1630" s="11">
        <v>0.14000000000000001</v>
      </c>
      <c r="X1630" s="11">
        <v>0.15</v>
      </c>
      <c r="Y1630" s="11">
        <v>0.13</v>
      </c>
      <c r="Z1630" s="11">
        <v>0.12</v>
      </c>
      <c r="AA1630" s="11">
        <v>0.17</v>
      </c>
      <c r="AB1630" s="11">
        <v>0.14000000000000001</v>
      </c>
      <c r="AC1630" s="11">
        <v>0.13</v>
      </c>
      <c r="AD1630" s="11">
        <v>0.17</v>
      </c>
      <c r="AE1630" s="11">
        <v>0.14000000000000001</v>
      </c>
      <c r="AF1630" s="11">
        <v>0.12</v>
      </c>
      <c r="AG1630" s="11">
        <v>0.13</v>
      </c>
      <c r="AH1630" s="11">
        <v>0.14000000000000001</v>
      </c>
      <c r="AI1630" s="11">
        <v>0.15</v>
      </c>
      <c r="AJ1630" s="11">
        <v>0.15</v>
      </c>
      <c r="AK1630" s="11">
        <v>0.14000000000000001</v>
      </c>
      <c r="AL1630" s="11">
        <v>0.14000000000000001</v>
      </c>
      <c r="AM1630" s="11">
        <v>0.15</v>
      </c>
      <c r="AN1630" s="11">
        <v>0.14000000000000001</v>
      </c>
      <c r="AO1630" s="11">
        <v>0.14000000000000001</v>
      </c>
      <c r="AP1630" s="11">
        <v>0.21</v>
      </c>
      <c r="AQ1630" s="11">
        <v>0.13</v>
      </c>
      <c r="AR1630" s="11">
        <v>0.15</v>
      </c>
      <c r="AS1630" s="11">
        <v>0.12</v>
      </c>
      <c r="AT1630" s="11">
        <v>0.14000000000000001</v>
      </c>
      <c r="AU1630" s="11">
        <v>0.14000000000000001</v>
      </c>
      <c r="AV1630" s="11">
        <v>0.14000000000000001</v>
      </c>
      <c r="AW1630" s="11">
        <v>0.15</v>
      </c>
      <c r="AX1630" s="11">
        <v>0.15</v>
      </c>
      <c r="AY1630" s="11">
        <v>0.13</v>
      </c>
    </row>
    <row r="1631" spans="1:51">
      <c r="A1631" s="3"/>
      <c r="B1631" t="s">
        <v>57</v>
      </c>
      <c r="C1631" s="4">
        <v>2192</v>
      </c>
      <c r="D1631" s="4">
        <v>1563</v>
      </c>
      <c r="E1631" s="4">
        <v>629</v>
      </c>
      <c r="F1631" s="4" t="s">
        <v>14</v>
      </c>
      <c r="G1631" s="4" t="s">
        <v>14</v>
      </c>
      <c r="H1631" s="4">
        <v>918</v>
      </c>
      <c r="I1631" s="4">
        <v>1217</v>
      </c>
      <c r="J1631" s="4">
        <v>888</v>
      </c>
      <c r="K1631" s="4">
        <v>1225</v>
      </c>
      <c r="L1631" s="4">
        <v>205</v>
      </c>
      <c r="M1631" s="4">
        <v>56</v>
      </c>
      <c r="N1631" s="4">
        <v>89</v>
      </c>
      <c r="O1631" s="4">
        <v>529</v>
      </c>
      <c r="P1631" s="4">
        <v>1606</v>
      </c>
      <c r="Q1631" s="4">
        <v>805</v>
      </c>
      <c r="R1631" s="4">
        <v>1378</v>
      </c>
      <c r="S1631" s="4">
        <v>1060</v>
      </c>
      <c r="T1631" s="4">
        <v>1054</v>
      </c>
      <c r="U1631" s="4">
        <v>137</v>
      </c>
      <c r="V1631" s="4">
        <v>181</v>
      </c>
      <c r="W1631" s="4">
        <v>841</v>
      </c>
      <c r="X1631" s="4">
        <v>1030</v>
      </c>
      <c r="Y1631" s="4">
        <v>480</v>
      </c>
      <c r="Z1631" s="4">
        <v>418</v>
      </c>
      <c r="AA1631" s="4">
        <v>204</v>
      </c>
      <c r="AB1631" s="4">
        <v>504</v>
      </c>
      <c r="AC1631" s="4">
        <v>1607</v>
      </c>
      <c r="AD1631" s="4">
        <v>117</v>
      </c>
      <c r="AE1631" s="4">
        <v>229</v>
      </c>
      <c r="AF1631" s="4">
        <v>66</v>
      </c>
      <c r="AG1631" s="4">
        <v>460</v>
      </c>
      <c r="AH1631" s="4">
        <v>1074</v>
      </c>
      <c r="AI1631" s="4">
        <v>570</v>
      </c>
      <c r="AJ1631" s="4">
        <v>698</v>
      </c>
      <c r="AK1631" s="4">
        <v>1383</v>
      </c>
      <c r="AL1631" s="4">
        <v>482</v>
      </c>
      <c r="AM1631" s="4">
        <v>53</v>
      </c>
      <c r="AN1631" s="4">
        <v>15</v>
      </c>
      <c r="AO1631" s="4">
        <v>1433</v>
      </c>
      <c r="AP1631" s="4">
        <v>16</v>
      </c>
      <c r="AQ1631" s="4">
        <v>1291</v>
      </c>
      <c r="AR1631" s="4">
        <v>708</v>
      </c>
      <c r="AS1631" s="4">
        <v>118</v>
      </c>
      <c r="AT1631" s="4">
        <v>1931</v>
      </c>
      <c r="AU1631" s="4">
        <v>775</v>
      </c>
      <c r="AV1631" s="4">
        <v>1360</v>
      </c>
      <c r="AW1631" s="4">
        <v>1029</v>
      </c>
      <c r="AX1631" s="4">
        <v>300</v>
      </c>
      <c r="AY1631" s="4">
        <v>562</v>
      </c>
    </row>
    <row r="1632" spans="1:51">
      <c r="A1632" s="3"/>
      <c r="C1632" s="11">
        <v>0.72</v>
      </c>
      <c r="D1632" s="11">
        <v>0.69</v>
      </c>
      <c r="E1632" s="11">
        <v>0.78</v>
      </c>
      <c r="F1632" s="4" t="s">
        <v>14</v>
      </c>
      <c r="G1632" s="4" t="s">
        <v>14</v>
      </c>
      <c r="H1632" s="11">
        <v>0.69</v>
      </c>
      <c r="I1632" s="11">
        <v>0.73</v>
      </c>
      <c r="J1632" s="11">
        <v>0.71</v>
      </c>
      <c r="K1632" s="11">
        <v>0.74</v>
      </c>
      <c r="L1632" s="11">
        <v>0.65</v>
      </c>
      <c r="M1632" s="11">
        <v>0.68</v>
      </c>
      <c r="N1632" s="11">
        <v>0.51</v>
      </c>
      <c r="O1632" s="11">
        <v>0.69</v>
      </c>
      <c r="P1632" s="11">
        <v>0.73</v>
      </c>
      <c r="Q1632" s="11">
        <v>0.67</v>
      </c>
      <c r="R1632" s="11">
        <v>0.74</v>
      </c>
      <c r="S1632" s="11">
        <v>0.7</v>
      </c>
      <c r="T1632" s="11">
        <v>0.73</v>
      </c>
      <c r="U1632" s="11">
        <v>0.69</v>
      </c>
      <c r="V1632" s="11">
        <v>0.7</v>
      </c>
      <c r="W1632" s="11">
        <v>0.72</v>
      </c>
      <c r="X1632" s="11">
        <v>0.72</v>
      </c>
      <c r="Y1632" s="11">
        <v>0.73</v>
      </c>
      <c r="Z1632" s="11">
        <v>0.73</v>
      </c>
      <c r="AA1632" s="11">
        <v>0.66</v>
      </c>
      <c r="AB1632" s="11">
        <v>0.71</v>
      </c>
      <c r="AC1632" s="11">
        <v>0.71</v>
      </c>
      <c r="AD1632" s="11">
        <v>0.73</v>
      </c>
      <c r="AE1632" s="11">
        <v>0.75</v>
      </c>
      <c r="AF1632" s="11">
        <v>0.72</v>
      </c>
      <c r="AG1632" s="11">
        <v>0.69</v>
      </c>
      <c r="AH1632" s="11">
        <v>0.73</v>
      </c>
      <c r="AI1632" s="11">
        <v>0.7</v>
      </c>
      <c r="AJ1632" s="11">
        <v>0.69</v>
      </c>
      <c r="AK1632" s="11">
        <v>0.72</v>
      </c>
      <c r="AL1632" s="11">
        <v>0.68</v>
      </c>
      <c r="AM1632" s="11">
        <v>0.56000000000000005</v>
      </c>
      <c r="AN1632" s="11">
        <v>0.72</v>
      </c>
      <c r="AO1632" s="11">
        <v>0.74</v>
      </c>
      <c r="AP1632" s="11">
        <v>0.59</v>
      </c>
      <c r="AQ1632" s="11">
        <v>0.75</v>
      </c>
      <c r="AR1632" s="11">
        <v>0.66</v>
      </c>
      <c r="AS1632" s="11">
        <v>0.7</v>
      </c>
      <c r="AT1632" s="11">
        <v>0.72</v>
      </c>
      <c r="AU1632" s="11">
        <v>0.72</v>
      </c>
      <c r="AV1632" s="11">
        <v>0.72</v>
      </c>
      <c r="AW1632" s="11">
        <v>0.71</v>
      </c>
      <c r="AX1632" s="11">
        <v>0.68</v>
      </c>
      <c r="AY1632" s="11">
        <v>0.75</v>
      </c>
    </row>
    <row r="1633" spans="1:51">
      <c r="A1633" s="3"/>
      <c r="B1633" t="s">
        <v>391</v>
      </c>
      <c r="C1633" s="4">
        <v>439</v>
      </c>
      <c r="D1633" s="4">
        <v>333</v>
      </c>
      <c r="E1633" s="4">
        <v>106</v>
      </c>
      <c r="F1633" s="4" t="s">
        <v>14</v>
      </c>
      <c r="G1633" s="4" t="s">
        <v>14</v>
      </c>
      <c r="H1633" s="4">
        <v>203</v>
      </c>
      <c r="I1633" s="4">
        <v>222</v>
      </c>
      <c r="J1633" s="4">
        <v>183</v>
      </c>
      <c r="K1633" s="4">
        <v>232</v>
      </c>
      <c r="L1633" s="4">
        <v>45</v>
      </c>
      <c r="M1633" s="4">
        <v>11</v>
      </c>
      <c r="N1633" s="4">
        <v>33</v>
      </c>
      <c r="O1633" s="4">
        <v>115</v>
      </c>
      <c r="P1633" s="4">
        <v>310</v>
      </c>
      <c r="Q1633" s="4">
        <v>168</v>
      </c>
      <c r="R1633" s="4">
        <v>265</v>
      </c>
      <c r="S1633" s="4">
        <v>232</v>
      </c>
      <c r="T1633" s="4">
        <v>191</v>
      </c>
      <c r="U1633" s="4">
        <v>44</v>
      </c>
      <c r="V1633" s="4">
        <v>44</v>
      </c>
      <c r="W1633" s="4">
        <v>159</v>
      </c>
      <c r="X1633" s="4">
        <v>192</v>
      </c>
      <c r="Y1633" s="4">
        <v>93</v>
      </c>
      <c r="Z1633" s="4">
        <v>85</v>
      </c>
      <c r="AA1633" s="4">
        <v>52</v>
      </c>
      <c r="AB1633" s="4">
        <v>108</v>
      </c>
      <c r="AC1633" s="4">
        <v>338</v>
      </c>
      <c r="AD1633" s="4">
        <v>17</v>
      </c>
      <c r="AE1633" s="4">
        <v>34</v>
      </c>
      <c r="AF1633" s="4">
        <v>14</v>
      </c>
      <c r="AG1633" s="4">
        <v>117</v>
      </c>
      <c r="AH1633" s="4">
        <v>187</v>
      </c>
      <c r="AI1633" s="4">
        <v>121</v>
      </c>
      <c r="AJ1633" s="4">
        <v>157</v>
      </c>
      <c r="AK1633" s="4">
        <v>267</v>
      </c>
      <c r="AL1633" s="4">
        <v>132</v>
      </c>
      <c r="AM1633" s="4">
        <v>27</v>
      </c>
      <c r="AN1633" s="4">
        <v>3</v>
      </c>
      <c r="AO1633" s="4">
        <v>240</v>
      </c>
      <c r="AP1633" s="4">
        <v>6</v>
      </c>
      <c r="AQ1633" s="4">
        <v>209</v>
      </c>
      <c r="AR1633" s="4">
        <v>199</v>
      </c>
      <c r="AS1633" s="4">
        <v>29</v>
      </c>
      <c r="AT1633" s="4">
        <v>388</v>
      </c>
      <c r="AU1633" s="4">
        <v>153</v>
      </c>
      <c r="AV1633" s="4">
        <v>272</v>
      </c>
      <c r="AW1633" s="4">
        <v>206</v>
      </c>
      <c r="AX1633" s="4">
        <v>75</v>
      </c>
      <c r="AY1633" s="4">
        <v>93</v>
      </c>
    </row>
    <row r="1634" spans="1:51">
      <c r="A1634" s="3"/>
      <c r="C1634" s="11">
        <v>0.14000000000000001</v>
      </c>
      <c r="D1634" s="11">
        <v>0.15</v>
      </c>
      <c r="E1634" s="11">
        <v>0.13</v>
      </c>
      <c r="F1634" s="4" t="s">
        <v>14</v>
      </c>
      <c r="G1634" s="4" t="s">
        <v>14</v>
      </c>
      <c r="H1634" s="11">
        <v>0.15</v>
      </c>
      <c r="I1634" s="11">
        <v>0.13</v>
      </c>
      <c r="J1634" s="11">
        <v>0.15</v>
      </c>
      <c r="K1634" s="11">
        <v>0.14000000000000001</v>
      </c>
      <c r="L1634" s="11">
        <v>0.14000000000000001</v>
      </c>
      <c r="M1634" s="11">
        <v>0.13</v>
      </c>
      <c r="N1634" s="11">
        <v>0.19</v>
      </c>
      <c r="O1634" s="11">
        <v>0.15</v>
      </c>
      <c r="P1634" s="11">
        <v>0.14000000000000001</v>
      </c>
      <c r="Q1634" s="11">
        <v>0.14000000000000001</v>
      </c>
      <c r="R1634" s="11">
        <v>0.14000000000000001</v>
      </c>
      <c r="S1634" s="11">
        <v>0.15</v>
      </c>
      <c r="T1634" s="11">
        <v>0.13</v>
      </c>
      <c r="U1634" s="11">
        <v>0.22</v>
      </c>
      <c r="V1634" s="11">
        <v>0.17</v>
      </c>
      <c r="W1634" s="11">
        <v>0.14000000000000001</v>
      </c>
      <c r="X1634" s="11">
        <v>0.13</v>
      </c>
      <c r="Y1634" s="11">
        <v>0.14000000000000001</v>
      </c>
      <c r="Z1634" s="11">
        <v>0.15</v>
      </c>
      <c r="AA1634" s="11">
        <v>0.17</v>
      </c>
      <c r="AB1634" s="11">
        <v>0.15</v>
      </c>
      <c r="AC1634" s="11">
        <v>0.15</v>
      </c>
      <c r="AD1634" s="11">
        <v>0.1</v>
      </c>
      <c r="AE1634" s="11">
        <v>0.11</v>
      </c>
      <c r="AF1634" s="11">
        <v>0.16</v>
      </c>
      <c r="AG1634" s="11">
        <v>0.18</v>
      </c>
      <c r="AH1634" s="11">
        <v>0.13</v>
      </c>
      <c r="AI1634" s="11">
        <v>0.15</v>
      </c>
      <c r="AJ1634" s="11">
        <v>0.16</v>
      </c>
      <c r="AK1634" s="11">
        <v>0.14000000000000001</v>
      </c>
      <c r="AL1634" s="11">
        <v>0.19</v>
      </c>
      <c r="AM1634" s="11">
        <v>0.28999999999999998</v>
      </c>
      <c r="AN1634" s="11">
        <v>0.14000000000000001</v>
      </c>
      <c r="AO1634" s="11">
        <v>0.12</v>
      </c>
      <c r="AP1634" s="11">
        <v>0.21</v>
      </c>
      <c r="AQ1634" s="11">
        <v>0.12</v>
      </c>
      <c r="AR1634" s="11">
        <v>0.19</v>
      </c>
      <c r="AS1634" s="11">
        <v>0.17</v>
      </c>
      <c r="AT1634" s="11">
        <v>0.14000000000000001</v>
      </c>
      <c r="AU1634" s="11">
        <v>0.14000000000000001</v>
      </c>
      <c r="AV1634" s="11">
        <v>0.14000000000000001</v>
      </c>
      <c r="AW1634" s="11">
        <v>0.14000000000000001</v>
      </c>
      <c r="AX1634" s="11">
        <v>0.17</v>
      </c>
      <c r="AY1634" s="11">
        <v>0.12</v>
      </c>
    </row>
    <row r="1635" spans="1:51">
      <c r="A1635" s="3"/>
    </row>
    <row r="1636" spans="1:51">
      <c r="A1636" s="3"/>
    </row>
    <row r="1637" spans="1:51">
      <c r="A1637" s="2" t="s">
        <v>400</v>
      </c>
    </row>
    <row r="1638" spans="1:51">
      <c r="A1638" s="3"/>
    </row>
    <row r="1639" spans="1:51" s="10" customFormat="1" ht="29.25" customHeight="1">
      <c r="A1639" s="9"/>
      <c r="C1639" s="7" t="s">
        <v>39</v>
      </c>
      <c r="D1639" s="14" t="s">
        <v>15</v>
      </c>
      <c r="E1639" s="15"/>
      <c r="F1639" s="15"/>
      <c r="G1639" s="15"/>
      <c r="H1639" s="14" t="s">
        <v>16</v>
      </c>
      <c r="I1639" s="15"/>
      <c r="J1639" s="14" t="s">
        <v>17</v>
      </c>
      <c r="K1639" s="15"/>
      <c r="L1639" s="15"/>
      <c r="M1639" s="15"/>
      <c r="N1639" s="15"/>
      <c r="O1639" s="14" t="s">
        <v>40</v>
      </c>
      <c r="P1639" s="15"/>
      <c r="Q1639" s="14" t="s">
        <v>19</v>
      </c>
      <c r="R1639" s="15"/>
      <c r="S1639" s="14" t="s">
        <v>41</v>
      </c>
      <c r="T1639" s="15"/>
      <c r="U1639" s="14" t="s">
        <v>42</v>
      </c>
      <c r="V1639" s="15"/>
      <c r="W1639" s="15"/>
      <c r="X1639" s="15"/>
      <c r="Y1639" s="14" t="s">
        <v>22</v>
      </c>
      <c r="Z1639" s="15"/>
      <c r="AA1639" s="15"/>
      <c r="AB1639" s="15"/>
      <c r="AC1639" s="15"/>
      <c r="AD1639" s="15"/>
      <c r="AE1639" s="15"/>
      <c r="AF1639" s="15"/>
      <c r="AG1639" s="14" t="s">
        <v>23</v>
      </c>
      <c r="AH1639" s="15"/>
      <c r="AI1639" s="15"/>
      <c r="AJ1639" s="14" t="s">
        <v>24</v>
      </c>
      <c r="AK1639" s="15"/>
      <c r="AL1639" s="14" t="s">
        <v>25</v>
      </c>
      <c r="AM1639" s="15"/>
      <c r="AN1639" s="15"/>
      <c r="AO1639" s="15"/>
      <c r="AP1639" s="15"/>
      <c r="AQ1639" s="15"/>
      <c r="AR1639" s="15"/>
      <c r="AS1639" s="14" t="s">
        <v>26</v>
      </c>
      <c r="AT1639" s="15"/>
      <c r="AU1639" s="14" t="s">
        <v>43</v>
      </c>
      <c r="AV1639" s="15"/>
      <c r="AW1639" s="14" t="s">
        <v>44</v>
      </c>
      <c r="AX1639" s="15"/>
      <c r="AY1639" s="15"/>
    </row>
    <row r="1640" spans="1:51" s="7" customFormat="1" ht="32.25" customHeight="1">
      <c r="A1640" s="6"/>
      <c r="D1640" s="8" t="s">
        <v>45</v>
      </c>
      <c r="E1640" s="8" t="s">
        <v>46</v>
      </c>
      <c r="F1640" s="8" t="s">
        <v>47</v>
      </c>
      <c r="G1640" s="8" t="s">
        <v>48</v>
      </c>
      <c r="H1640" s="8" t="s">
        <v>49</v>
      </c>
      <c r="I1640" s="8" t="s">
        <v>50</v>
      </c>
      <c r="J1640" s="8" t="s">
        <v>51</v>
      </c>
      <c r="K1640" s="8" t="s">
        <v>52</v>
      </c>
      <c r="L1640" s="8" t="s">
        <v>53</v>
      </c>
      <c r="M1640" s="8" t="s">
        <v>54</v>
      </c>
      <c r="N1640" s="8" t="s">
        <v>55</v>
      </c>
      <c r="O1640" s="8" t="s">
        <v>56</v>
      </c>
      <c r="P1640" s="8" t="s">
        <v>57</v>
      </c>
      <c r="Q1640" s="8" t="s">
        <v>56</v>
      </c>
      <c r="R1640" s="8" t="s">
        <v>57</v>
      </c>
      <c r="S1640" s="8" t="s">
        <v>56</v>
      </c>
      <c r="T1640" s="8" t="s">
        <v>57</v>
      </c>
      <c r="U1640" s="8" t="s">
        <v>58</v>
      </c>
      <c r="V1640" s="8" t="s">
        <v>59</v>
      </c>
      <c r="W1640" s="8" t="s">
        <v>60</v>
      </c>
      <c r="X1640" s="8" t="s">
        <v>61</v>
      </c>
      <c r="Y1640" s="8" t="s">
        <v>62</v>
      </c>
      <c r="Z1640" s="8" t="s">
        <v>63</v>
      </c>
      <c r="AA1640" s="8" t="s">
        <v>64</v>
      </c>
      <c r="AB1640" s="8" t="s">
        <v>65</v>
      </c>
      <c r="AC1640" s="8" t="s">
        <v>66</v>
      </c>
      <c r="AD1640" s="8" t="s">
        <v>67</v>
      </c>
      <c r="AE1640" s="8" t="s">
        <v>68</v>
      </c>
      <c r="AF1640" s="8" t="s">
        <v>69</v>
      </c>
      <c r="AG1640" s="8" t="s">
        <v>70</v>
      </c>
      <c r="AH1640" s="8" t="s">
        <v>71</v>
      </c>
      <c r="AI1640" s="8" t="s">
        <v>72</v>
      </c>
      <c r="AJ1640" s="8" t="s">
        <v>73</v>
      </c>
      <c r="AK1640" s="8" t="s">
        <v>74</v>
      </c>
      <c r="AL1640" s="8" t="s">
        <v>75</v>
      </c>
      <c r="AM1640" s="8" t="s">
        <v>76</v>
      </c>
      <c r="AN1640" s="8" t="s">
        <v>77</v>
      </c>
      <c r="AO1640" s="8" t="s">
        <v>78</v>
      </c>
      <c r="AP1640" s="8" t="s">
        <v>79</v>
      </c>
      <c r="AQ1640" s="8" t="s">
        <v>80</v>
      </c>
      <c r="AR1640" s="8" t="s">
        <v>81</v>
      </c>
      <c r="AS1640" s="8" t="s">
        <v>82</v>
      </c>
      <c r="AT1640" s="8" t="s">
        <v>57</v>
      </c>
      <c r="AU1640" s="8" t="s">
        <v>56</v>
      </c>
      <c r="AV1640" s="8" t="s">
        <v>57</v>
      </c>
      <c r="AW1640" s="8" t="s">
        <v>83</v>
      </c>
      <c r="AX1640" s="8" t="s">
        <v>84</v>
      </c>
      <c r="AY1640" s="8" t="s">
        <v>85</v>
      </c>
    </row>
    <row r="1641" spans="1:51">
      <c r="A1641" s="3" t="s">
        <v>86</v>
      </c>
      <c r="C1641" s="4">
        <v>3063</v>
      </c>
      <c r="D1641" s="4">
        <v>2254</v>
      </c>
      <c r="E1641" s="4">
        <v>808</v>
      </c>
      <c r="F1641" s="4" t="s">
        <v>14</v>
      </c>
      <c r="G1641" s="4" t="s">
        <v>14</v>
      </c>
      <c r="H1641" s="4">
        <v>1322</v>
      </c>
      <c r="I1641" s="4">
        <v>1656</v>
      </c>
      <c r="J1641" s="4">
        <v>1247</v>
      </c>
      <c r="K1641" s="4">
        <v>1665</v>
      </c>
      <c r="L1641" s="4">
        <v>317</v>
      </c>
      <c r="M1641" s="4">
        <v>83</v>
      </c>
      <c r="N1641" s="4">
        <v>174</v>
      </c>
      <c r="O1641" s="4">
        <v>773</v>
      </c>
      <c r="P1641" s="4">
        <v>2205</v>
      </c>
      <c r="Q1641" s="4">
        <v>1196</v>
      </c>
      <c r="R1641" s="4">
        <v>1852</v>
      </c>
      <c r="S1641" s="4">
        <v>1514</v>
      </c>
      <c r="T1641" s="4">
        <v>1438</v>
      </c>
      <c r="U1641" s="4">
        <v>198</v>
      </c>
      <c r="V1641" s="4">
        <v>259</v>
      </c>
      <c r="W1641" s="4">
        <v>1163</v>
      </c>
      <c r="X1641" s="4">
        <v>1439</v>
      </c>
      <c r="Y1641" s="4">
        <v>658</v>
      </c>
      <c r="Z1641" s="4">
        <v>573</v>
      </c>
      <c r="AA1641" s="4">
        <v>308</v>
      </c>
      <c r="AB1641" s="4">
        <v>710</v>
      </c>
      <c r="AC1641" s="4">
        <v>2249</v>
      </c>
      <c r="AD1641" s="4">
        <v>160</v>
      </c>
      <c r="AE1641" s="4">
        <v>305</v>
      </c>
      <c r="AF1641" s="4">
        <v>91</v>
      </c>
      <c r="AG1641" s="4">
        <v>662</v>
      </c>
      <c r="AH1641" s="4">
        <v>1469</v>
      </c>
      <c r="AI1641" s="4">
        <v>812</v>
      </c>
      <c r="AJ1641" s="4">
        <v>1006</v>
      </c>
      <c r="AK1641" s="4">
        <v>1908</v>
      </c>
      <c r="AL1641" s="4">
        <v>711</v>
      </c>
      <c r="AM1641" s="4">
        <v>95</v>
      </c>
      <c r="AN1641" s="4">
        <v>21</v>
      </c>
      <c r="AO1641" s="4">
        <v>1939</v>
      </c>
      <c r="AP1641" s="4">
        <v>27</v>
      </c>
      <c r="AQ1641" s="4">
        <v>1724</v>
      </c>
      <c r="AR1641" s="4">
        <v>1068</v>
      </c>
      <c r="AS1641" s="4">
        <v>167</v>
      </c>
      <c r="AT1641" s="4">
        <v>2699</v>
      </c>
      <c r="AU1641" s="4">
        <v>1078</v>
      </c>
      <c r="AV1641" s="4">
        <v>1900</v>
      </c>
      <c r="AW1641" s="4">
        <v>1450</v>
      </c>
      <c r="AX1641" s="4">
        <v>443</v>
      </c>
      <c r="AY1641" s="4">
        <v>750</v>
      </c>
    </row>
    <row r="1642" spans="1:51">
      <c r="A1642" s="3"/>
    </row>
    <row r="1643" spans="1:51">
      <c r="A1643" s="3" t="s">
        <v>401</v>
      </c>
      <c r="B1643" t="s">
        <v>402</v>
      </c>
      <c r="C1643" s="4">
        <v>71</v>
      </c>
      <c r="D1643" s="4">
        <v>61</v>
      </c>
      <c r="E1643" s="4">
        <v>10</v>
      </c>
      <c r="F1643" s="4" t="s">
        <v>14</v>
      </c>
      <c r="G1643" s="4" t="s">
        <v>14</v>
      </c>
      <c r="H1643" s="4">
        <v>32</v>
      </c>
      <c r="I1643" s="4">
        <v>34</v>
      </c>
      <c r="J1643" s="4">
        <v>31</v>
      </c>
      <c r="K1643" s="4">
        <v>30</v>
      </c>
      <c r="L1643" s="4">
        <v>14</v>
      </c>
      <c r="M1643" s="4">
        <v>3</v>
      </c>
      <c r="N1643" s="4">
        <v>7</v>
      </c>
      <c r="O1643" s="4">
        <v>26</v>
      </c>
      <c r="P1643" s="4">
        <v>40</v>
      </c>
      <c r="Q1643" s="4">
        <v>31</v>
      </c>
      <c r="R1643" s="4">
        <v>38</v>
      </c>
      <c r="S1643" s="4">
        <v>37</v>
      </c>
      <c r="T1643" s="4">
        <v>28</v>
      </c>
      <c r="U1643" s="4">
        <v>7</v>
      </c>
      <c r="V1643" s="4">
        <v>9</v>
      </c>
      <c r="W1643" s="4">
        <v>14</v>
      </c>
      <c r="X1643" s="4">
        <v>41</v>
      </c>
      <c r="Y1643" s="4">
        <v>19</v>
      </c>
      <c r="Z1643" s="4">
        <v>10</v>
      </c>
      <c r="AA1643" s="4">
        <v>9</v>
      </c>
      <c r="AB1643" s="4">
        <v>14</v>
      </c>
      <c r="AC1643" s="4">
        <v>52</v>
      </c>
      <c r="AD1643" s="4">
        <v>3</v>
      </c>
      <c r="AE1643" s="4">
        <v>12</v>
      </c>
      <c r="AF1643" s="4" t="s">
        <v>14</v>
      </c>
      <c r="AG1643" s="4">
        <v>18</v>
      </c>
      <c r="AH1643" s="4">
        <v>28</v>
      </c>
      <c r="AI1643" s="4">
        <v>24</v>
      </c>
      <c r="AJ1643" s="4">
        <v>31</v>
      </c>
      <c r="AK1643" s="4">
        <v>38</v>
      </c>
      <c r="AL1643" s="4">
        <v>16</v>
      </c>
      <c r="AM1643" s="4">
        <v>4</v>
      </c>
      <c r="AN1643" s="4" t="s">
        <v>14</v>
      </c>
      <c r="AO1643" s="4">
        <v>48</v>
      </c>
      <c r="AP1643" s="4" t="s">
        <v>14</v>
      </c>
      <c r="AQ1643" s="4">
        <v>42</v>
      </c>
      <c r="AR1643" s="4">
        <v>26</v>
      </c>
      <c r="AS1643" s="4">
        <v>5</v>
      </c>
      <c r="AT1643" s="4">
        <v>64</v>
      </c>
      <c r="AU1643" s="4">
        <v>20</v>
      </c>
      <c r="AV1643" s="4">
        <v>46</v>
      </c>
      <c r="AW1643" s="4">
        <v>39</v>
      </c>
      <c r="AX1643" s="4">
        <v>9</v>
      </c>
      <c r="AY1643" s="4">
        <v>14</v>
      </c>
    </row>
    <row r="1644" spans="1:51">
      <c r="A1644" s="3"/>
      <c r="C1644" s="11">
        <v>0.02</v>
      </c>
      <c r="D1644" s="11">
        <v>0.03</v>
      </c>
      <c r="E1644" s="11">
        <v>0.01</v>
      </c>
      <c r="F1644" s="4" t="s">
        <v>14</v>
      </c>
      <c r="G1644" s="4" t="s">
        <v>14</v>
      </c>
      <c r="H1644" s="11">
        <v>0.02</v>
      </c>
      <c r="I1644" s="11">
        <v>0.02</v>
      </c>
      <c r="J1644" s="11">
        <v>0.03</v>
      </c>
      <c r="K1644" s="11">
        <v>0.02</v>
      </c>
      <c r="L1644" s="11">
        <v>0.05</v>
      </c>
      <c r="M1644" s="11">
        <v>0.03</v>
      </c>
      <c r="N1644" s="11">
        <v>0.04</v>
      </c>
      <c r="O1644" s="11">
        <v>0.03</v>
      </c>
      <c r="P1644" s="11">
        <v>0.02</v>
      </c>
      <c r="Q1644" s="11">
        <v>0.03</v>
      </c>
      <c r="R1644" s="11">
        <v>0.02</v>
      </c>
      <c r="S1644" s="11">
        <v>0.02</v>
      </c>
      <c r="T1644" s="11">
        <v>0.02</v>
      </c>
      <c r="U1644" s="11">
        <v>0.03</v>
      </c>
      <c r="V1644" s="11">
        <v>0.04</v>
      </c>
      <c r="W1644" s="11">
        <v>0.01</v>
      </c>
      <c r="X1644" s="11">
        <v>0.03</v>
      </c>
      <c r="Y1644" s="11">
        <v>0.03</v>
      </c>
      <c r="Z1644" s="11">
        <v>0.02</v>
      </c>
      <c r="AA1644" s="11">
        <v>0.03</v>
      </c>
      <c r="AB1644" s="11">
        <v>0.02</v>
      </c>
      <c r="AC1644" s="11">
        <v>0.02</v>
      </c>
      <c r="AD1644" s="11">
        <v>0.02</v>
      </c>
      <c r="AE1644" s="11">
        <v>0.04</v>
      </c>
      <c r="AF1644" s="4" t="s">
        <v>14</v>
      </c>
      <c r="AG1644" s="11">
        <v>0.03</v>
      </c>
      <c r="AH1644" s="11">
        <v>0.02</v>
      </c>
      <c r="AI1644" s="11">
        <v>0.03</v>
      </c>
      <c r="AJ1644" s="11">
        <v>0.03</v>
      </c>
      <c r="AK1644" s="11">
        <v>0.02</v>
      </c>
      <c r="AL1644" s="11">
        <v>0.02</v>
      </c>
      <c r="AM1644" s="11">
        <v>0.04</v>
      </c>
      <c r="AN1644" s="4" t="s">
        <v>14</v>
      </c>
      <c r="AO1644" s="11">
        <v>0.02</v>
      </c>
      <c r="AP1644" s="4" t="s">
        <v>14</v>
      </c>
      <c r="AQ1644" s="11">
        <v>0.02</v>
      </c>
      <c r="AR1644" s="11">
        <v>0.02</v>
      </c>
      <c r="AS1644" s="11">
        <v>0.03</v>
      </c>
      <c r="AT1644" s="11">
        <v>0.02</v>
      </c>
      <c r="AU1644" s="11">
        <v>0.02</v>
      </c>
      <c r="AV1644" s="11">
        <v>0.02</v>
      </c>
      <c r="AW1644" s="11">
        <v>0.03</v>
      </c>
      <c r="AX1644" s="11">
        <v>0.02</v>
      </c>
      <c r="AY1644" s="11">
        <v>0.02</v>
      </c>
    </row>
    <row r="1645" spans="1:51">
      <c r="A1645" s="3"/>
      <c r="B1645" t="s">
        <v>403</v>
      </c>
      <c r="C1645" s="4">
        <v>2203</v>
      </c>
      <c r="D1645" s="4">
        <v>1669</v>
      </c>
      <c r="E1645" s="4">
        <v>535</v>
      </c>
      <c r="F1645" s="4" t="s">
        <v>14</v>
      </c>
      <c r="G1645" s="4" t="s">
        <v>14</v>
      </c>
      <c r="H1645" s="4">
        <v>903</v>
      </c>
      <c r="I1645" s="4">
        <v>1252</v>
      </c>
      <c r="J1645" s="4">
        <v>903</v>
      </c>
      <c r="K1645" s="4">
        <v>1183</v>
      </c>
      <c r="L1645" s="4">
        <v>226</v>
      </c>
      <c r="M1645" s="4">
        <v>60</v>
      </c>
      <c r="N1645" s="4">
        <v>130</v>
      </c>
      <c r="O1645" s="4">
        <v>543</v>
      </c>
      <c r="P1645" s="4">
        <v>1613</v>
      </c>
      <c r="Q1645" s="4">
        <v>880</v>
      </c>
      <c r="R1645" s="4">
        <v>1317</v>
      </c>
      <c r="S1645" s="4">
        <v>1122</v>
      </c>
      <c r="T1645" s="4">
        <v>1020</v>
      </c>
      <c r="U1645" s="4">
        <v>120</v>
      </c>
      <c r="V1645" s="4">
        <v>171</v>
      </c>
      <c r="W1645" s="4">
        <v>815</v>
      </c>
      <c r="X1645" s="4">
        <v>1095</v>
      </c>
      <c r="Y1645" s="4">
        <v>479</v>
      </c>
      <c r="Z1645" s="4">
        <v>418</v>
      </c>
      <c r="AA1645" s="4">
        <v>204</v>
      </c>
      <c r="AB1645" s="4">
        <v>531</v>
      </c>
      <c r="AC1645" s="4">
        <v>1632</v>
      </c>
      <c r="AD1645" s="4">
        <v>127</v>
      </c>
      <c r="AE1645" s="4">
        <v>219</v>
      </c>
      <c r="AF1645" s="4">
        <v>67</v>
      </c>
      <c r="AG1645" s="4">
        <v>443</v>
      </c>
      <c r="AH1645" s="4">
        <v>1069</v>
      </c>
      <c r="AI1645" s="4">
        <v>611</v>
      </c>
      <c r="AJ1645" s="4">
        <v>692</v>
      </c>
      <c r="AK1645" s="4">
        <v>1423</v>
      </c>
      <c r="AL1645" s="4">
        <v>465</v>
      </c>
      <c r="AM1645" s="4">
        <v>62</v>
      </c>
      <c r="AN1645" s="4">
        <v>14</v>
      </c>
      <c r="AO1645" s="4">
        <v>1478</v>
      </c>
      <c r="AP1645" s="4">
        <v>17</v>
      </c>
      <c r="AQ1645" s="4">
        <v>1317</v>
      </c>
      <c r="AR1645" s="4">
        <v>720</v>
      </c>
      <c r="AS1645" s="4">
        <v>109</v>
      </c>
      <c r="AT1645" s="4">
        <v>1972</v>
      </c>
      <c r="AU1645" s="4">
        <v>749</v>
      </c>
      <c r="AV1645" s="4">
        <v>1407</v>
      </c>
      <c r="AW1645" s="4">
        <v>1088</v>
      </c>
      <c r="AX1645" s="4">
        <v>310</v>
      </c>
      <c r="AY1645" s="4">
        <v>534</v>
      </c>
    </row>
    <row r="1646" spans="1:51">
      <c r="A1646" s="3"/>
      <c r="C1646" s="11">
        <v>0.72</v>
      </c>
      <c r="D1646" s="11">
        <v>0.74</v>
      </c>
      <c r="E1646" s="11">
        <v>0.66</v>
      </c>
      <c r="F1646" s="4" t="s">
        <v>14</v>
      </c>
      <c r="G1646" s="4" t="s">
        <v>14</v>
      </c>
      <c r="H1646" s="11">
        <v>0.68</v>
      </c>
      <c r="I1646" s="11">
        <v>0.76</v>
      </c>
      <c r="J1646" s="11">
        <v>0.72</v>
      </c>
      <c r="K1646" s="11">
        <v>0.71</v>
      </c>
      <c r="L1646" s="11">
        <v>0.71</v>
      </c>
      <c r="M1646" s="11">
        <v>0.73</v>
      </c>
      <c r="N1646" s="11">
        <v>0.74</v>
      </c>
      <c r="O1646" s="11">
        <v>0.7</v>
      </c>
      <c r="P1646" s="11">
        <v>0.73</v>
      </c>
      <c r="Q1646" s="11">
        <v>0.74</v>
      </c>
      <c r="R1646" s="11">
        <v>0.71</v>
      </c>
      <c r="S1646" s="11">
        <v>0.74</v>
      </c>
      <c r="T1646" s="11">
        <v>0.71</v>
      </c>
      <c r="U1646" s="11">
        <v>0.61</v>
      </c>
      <c r="V1646" s="11">
        <v>0.66</v>
      </c>
      <c r="W1646" s="11">
        <v>0.7</v>
      </c>
      <c r="X1646" s="11">
        <v>0.76</v>
      </c>
      <c r="Y1646" s="11">
        <v>0.73</v>
      </c>
      <c r="Z1646" s="11">
        <v>0.73</v>
      </c>
      <c r="AA1646" s="11">
        <v>0.66</v>
      </c>
      <c r="AB1646" s="11">
        <v>0.75</v>
      </c>
      <c r="AC1646" s="11">
        <v>0.73</v>
      </c>
      <c r="AD1646" s="11">
        <v>0.79</v>
      </c>
      <c r="AE1646" s="11">
        <v>0.72</v>
      </c>
      <c r="AF1646" s="11">
        <v>0.73</v>
      </c>
      <c r="AG1646" s="11">
        <v>0.67</v>
      </c>
      <c r="AH1646" s="11">
        <v>0.73</v>
      </c>
      <c r="AI1646" s="11">
        <v>0.75</v>
      </c>
      <c r="AJ1646" s="11">
        <v>0.69</v>
      </c>
      <c r="AK1646" s="11">
        <v>0.75</v>
      </c>
      <c r="AL1646" s="11">
        <v>0.65</v>
      </c>
      <c r="AM1646" s="11">
        <v>0.65</v>
      </c>
      <c r="AN1646" s="11">
        <v>0.69</v>
      </c>
      <c r="AO1646" s="11">
        <v>0.76</v>
      </c>
      <c r="AP1646" s="11">
        <v>0.63</v>
      </c>
      <c r="AQ1646" s="11">
        <v>0.76</v>
      </c>
      <c r="AR1646" s="11">
        <v>0.67</v>
      </c>
      <c r="AS1646" s="11">
        <v>0.65</v>
      </c>
      <c r="AT1646" s="11">
        <v>0.73</v>
      </c>
      <c r="AU1646" s="11">
        <v>0.69</v>
      </c>
      <c r="AV1646" s="11">
        <v>0.74</v>
      </c>
      <c r="AW1646" s="11">
        <v>0.75</v>
      </c>
      <c r="AX1646" s="11">
        <v>0.7</v>
      </c>
      <c r="AY1646" s="11">
        <v>0.71</v>
      </c>
    </row>
    <row r="1647" spans="1:51">
      <c r="A1647" s="3"/>
      <c r="B1647" t="s">
        <v>404</v>
      </c>
      <c r="C1647" s="4">
        <v>649</v>
      </c>
      <c r="D1647" s="4">
        <v>411</v>
      </c>
      <c r="E1647" s="4">
        <v>237</v>
      </c>
      <c r="F1647" s="4" t="s">
        <v>14</v>
      </c>
      <c r="G1647" s="4" t="s">
        <v>14</v>
      </c>
      <c r="H1647" s="4">
        <v>309</v>
      </c>
      <c r="I1647" s="4">
        <v>322</v>
      </c>
      <c r="J1647" s="4">
        <v>268</v>
      </c>
      <c r="K1647" s="4">
        <v>373</v>
      </c>
      <c r="L1647" s="4">
        <v>65</v>
      </c>
      <c r="M1647" s="4">
        <v>16</v>
      </c>
      <c r="N1647" s="4">
        <v>33</v>
      </c>
      <c r="O1647" s="4">
        <v>184</v>
      </c>
      <c r="P1647" s="4">
        <v>447</v>
      </c>
      <c r="Q1647" s="4">
        <v>244</v>
      </c>
      <c r="R1647" s="4">
        <v>404</v>
      </c>
      <c r="S1647" s="4">
        <v>298</v>
      </c>
      <c r="T1647" s="4">
        <v>323</v>
      </c>
      <c r="U1647" s="4">
        <v>28</v>
      </c>
      <c r="V1647" s="4">
        <v>58</v>
      </c>
      <c r="W1647" s="4">
        <v>300</v>
      </c>
      <c r="X1647" s="4">
        <v>262</v>
      </c>
      <c r="Y1647" s="4">
        <v>128</v>
      </c>
      <c r="Z1647" s="4">
        <v>124</v>
      </c>
      <c r="AA1647" s="4">
        <v>84</v>
      </c>
      <c r="AB1647" s="4">
        <v>135</v>
      </c>
      <c r="AC1647" s="4">
        <v>472</v>
      </c>
      <c r="AD1647" s="4">
        <v>26</v>
      </c>
      <c r="AE1647" s="4">
        <v>61</v>
      </c>
      <c r="AF1647" s="4">
        <v>22</v>
      </c>
      <c r="AG1647" s="4">
        <v>147</v>
      </c>
      <c r="AH1647" s="4">
        <v>311</v>
      </c>
      <c r="AI1647" s="4">
        <v>158</v>
      </c>
      <c r="AJ1647" s="4">
        <v>239</v>
      </c>
      <c r="AK1647" s="4">
        <v>358</v>
      </c>
      <c r="AL1647" s="4">
        <v>185</v>
      </c>
      <c r="AM1647" s="4">
        <v>7</v>
      </c>
      <c r="AN1647" s="4">
        <v>5</v>
      </c>
      <c r="AO1647" s="4">
        <v>359</v>
      </c>
      <c r="AP1647" s="4">
        <v>7</v>
      </c>
      <c r="AQ1647" s="4">
        <v>317</v>
      </c>
      <c r="AR1647" s="4">
        <v>246</v>
      </c>
      <c r="AS1647" s="4">
        <v>42</v>
      </c>
      <c r="AT1647" s="4">
        <v>544</v>
      </c>
      <c r="AU1647" s="4">
        <v>267</v>
      </c>
      <c r="AV1647" s="4">
        <v>364</v>
      </c>
      <c r="AW1647" s="4">
        <v>266</v>
      </c>
      <c r="AX1647" s="4">
        <v>105</v>
      </c>
      <c r="AY1647" s="4">
        <v>171</v>
      </c>
    </row>
    <row r="1648" spans="1:51">
      <c r="A1648" s="3"/>
      <c r="C1648" s="11">
        <v>0.21</v>
      </c>
      <c r="D1648" s="11">
        <v>0.18</v>
      </c>
      <c r="E1648" s="11">
        <v>0.28999999999999998</v>
      </c>
      <c r="F1648" s="4" t="s">
        <v>14</v>
      </c>
      <c r="G1648" s="4" t="s">
        <v>14</v>
      </c>
      <c r="H1648" s="11">
        <v>0.23</v>
      </c>
      <c r="I1648" s="11">
        <v>0.19</v>
      </c>
      <c r="J1648" s="11">
        <v>0.22</v>
      </c>
      <c r="K1648" s="11">
        <v>0.22</v>
      </c>
      <c r="L1648" s="11">
        <v>0.2</v>
      </c>
      <c r="M1648" s="11">
        <v>0.19</v>
      </c>
      <c r="N1648" s="11">
        <v>0.19</v>
      </c>
      <c r="O1648" s="11">
        <v>0.24</v>
      </c>
      <c r="P1648" s="11">
        <v>0.2</v>
      </c>
      <c r="Q1648" s="11">
        <v>0.2</v>
      </c>
      <c r="R1648" s="11">
        <v>0.22</v>
      </c>
      <c r="S1648" s="11">
        <v>0.2</v>
      </c>
      <c r="T1648" s="11">
        <v>0.22</v>
      </c>
      <c r="U1648" s="11">
        <v>0.14000000000000001</v>
      </c>
      <c r="V1648" s="11">
        <v>0.22</v>
      </c>
      <c r="W1648" s="11">
        <v>0.26</v>
      </c>
      <c r="X1648" s="11">
        <v>0.18</v>
      </c>
      <c r="Y1648" s="11">
        <v>0.19</v>
      </c>
      <c r="Z1648" s="11">
        <v>0.22</v>
      </c>
      <c r="AA1648" s="11">
        <v>0.27</v>
      </c>
      <c r="AB1648" s="11">
        <v>0.19</v>
      </c>
      <c r="AC1648" s="11">
        <v>0.21</v>
      </c>
      <c r="AD1648" s="11">
        <v>0.16</v>
      </c>
      <c r="AE1648" s="11">
        <v>0.2</v>
      </c>
      <c r="AF1648" s="11">
        <v>0.24</v>
      </c>
      <c r="AG1648" s="11">
        <v>0.22</v>
      </c>
      <c r="AH1648" s="11">
        <v>0.21</v>
      </c>
      <c r="AI1648" s="11">
        <v>0.19</v>
      </c>
      <c r="AJ1648" s="11">
        <v>0.24</v>
      </c>
      <c r="AK1648" s="11">
        <v>0.19</v>
      </c>
      <c r="AL1648" s="11">
        <v>0.26</v>
      </c>
      <c r="AM1648" s="11">
        <v>0.08</v>
      </c>
      <c r="AN1648" s="11">
        <v>0.23</v>
      </c>
      <c r="AO1648" s="11">
        <v>0.19</v>
      </c>
      <c r="AP1648" s="11">
        <v>0.26</v>
      </c>
      <c r="AQ1648" s="11">
        <v>0.18</v>
      </c>
      <c r="AR1648" s="11">
        <v>0.23</v>
      </c>
      <c r="AS1648" s="11">
        <v>0.25</v>
      </c>
      <c r="AT1648" s="11">
        <v>0.2</v>
      </c>
      <c r="AU1648" s="11">
        <v>0.25</v>
      </c>
      <c r="AV1648" s="11">
        <v>0.19</v>
      </c>
      <c r="AW1648" s="11">
        <v>0.18</v>
      </c>
      <c r="AX1648" s="11">
        <v>0.24</v>
      </c>
      <c r="AY1648" s="11">
        <v>0.23</v>
      </c>
    </row>
    <row r="1649" spans="1:51">
      <c r="A1649" s="3"/>
      <c r="B1649" t="s">
        <v>405</v>
      </c>
      <c r="C1649" s="4">
        <v>139</v>
      </c>
      <c r="D1649" s="4">
        <v>113</v>
      </c>
      <c r="E1649" s="4">
        <v>26</v>
      </c>
      <c r="F1649" s="4" t="s">
        <v>14</v>
      </c>
      <c r="G1649" s="4" t="s">
        <v>14</v>
      </c>
      <c r="H1649" s="4">
        <v>79</v>
      </c>
      <c r="I1649" s="4">
        <v>47</v>
      </c>
      <c r="J1649" s="4">
        <v>44</v>
      </c>
      <c r="K1649" s="4">
        <v>79</v>
      </c>
      <c r="L1649" s="4">
        <v>11</v>
      </c>
      <c r="M1649" s="4">
        <v>4</v>
      </c>
      <c r="N1649" s="4">
        <v>5</v>
      </c>
      <c r="O1649" s="4">
        <v>21</v>
      </c>
      <c r="P1649" s="4">
        <v>105</v>
      </c>
      <c r="Q1649" s="4">
        <v>41</v>
      </c>
      <c r="R1649" s="4">
        <v>92</v>
      </c>
      <c r="S1649" s="4">
        <v>57</v>
      </c>
      <c r="T1649" s="4">
        <v>67</v>
      </c>
      <c r="U1649" s="4">
        <v>43</v>
      </c>
      <c r="V1649" s="4">
        <v>20</v>
      </c>
      <c r="W1649" s="4">
        <v>35</v>
      </c>
      <c r="X1649" s="4">
        <v>41</v>
      </c>
      <c r="Y1649" s="4">
        <v>31</v>
      </c>
      <c r="Z1649" s="4">
        <v>22</v>
      </c>
      <c r="AA1649" s="4">
        <v>11</v>
      </c>
      <c r="AB1649" s="4">
        <v>29</v>
      </c>
      <c r="AC1649" s="4">
        <v>94</v>
      </c>
      <c r="AD1649" s="4">
        <v>5</v>
      </c>
      <c r="AE1649" s="4">
        <v>13</v>
      </c>
      <c r="AF1649" s="4">
        <v>3</v>
      </c>
      <c r="AG1649" s="4">
        <v>53</v>
      </c>
      <c r="AH1649" s="4">
        <v>61</v>
      </c>
      <c r="AI1649" s="4">
        <v>19</v>
      </c>
      <c r="AJ1649" s="4">
        <v>44</v>
      </c>
      <c r="AK1649" s="4">
        <v>89</v>
      </c>
      <c r="AL1649" s="4">
        <v>44</v>
      </c>
      <c r="AM1649" s="4">
        <v>22</v>
      </c>
      <c r="AN1649" s="4">
        <v>2</v>
      </c>
      <c r="AO1649" s="4">
        <v>53</v>
      </c>
      <c r="AP1649" s="4">
        <v>3</v>
      </c>
      <c r="AQ1649" s="4">
        <v>47</v>
      </c>
      <c r="AR1649" s="4">
        <v>76</v>
      </c>
      <c r="AS1649" s="4">
        <v>12</v>
      </c>
      <c r="AT1649" s="4">
        <v>119</v>
      </c>
      <c r="AU1649" s="4">
        <v>43</v>
      </c>
      <c r="AV1649" s="4">
        <v>83</v>
      </c>
      <c r="AW1649" s="4">
        <v>56</v>
      </c>
      <c r="AX1649" s="4">
        <v>18</v>
      </c>
      <c r="AY1649" s="4">
        <v>31</v>
      </c>
    </row>
    <row r="1650" spans="1:51">
      <c r="A1650" s="3"/>
      <c r="C1650" s="11">
        <v>0.05</v>
      </c>
      <c r="D1650" s="11">
        <v>0.05</v>
      </c>
      <c r="E1650" s="11">
        <v>0.03</v>
      </c>
      <c r="F1650" s="4" t="s">
        <v>14</v>
      </c>
      <c r="G1650" s="4" t="s">
        <v>14</v>
      </c>
      <c r="H1650" s="11">
        <v>0.06</v>
      </c>
      <c r="I1650" s="11">
        <v>0.03</v>
      </c>
      <c r="J1650" s="11">
        <v>0.04</v>
      </c>
      <c r="K1650" s="11">
        <v>0.05</v>
      </c>
      <c r="L1650" s="11">
        <v>0.04</v>
      </c>
      <c r="M1650" s="11">
        <v>0.05</v>
      </c>
      <c r="N1650" s="11">
        <v>0.03</v>
      </c>
      <c r="O1650" s="11">
        <v>0.03</v>
      </c>
      <c r="P1650" s="11">
        <v>0.05</v>
      </c>
      <c r="Q1650" s="11">
        <v>0.03</v>
      </c>
      <c r="R1650" s="11">
        <v>0.05</v>
      </c>
      <c r="S1650" s="11">
        <v>0.04</v>
      </c>
      <c r="T1650" s="11">
        <v>0.05</v>
      </c>
      <c r="U1650" s="11">
        <v>0.22</v>
      </c>
      <c r="V1650" s="11">
        <v>0.08</v>
      </c>
      <c r="W1650" s="11">
        <v>0.03</v>
      </c>
      <c r="X1650" s="11">
        <v>0.03</v>
      </c>
      <c r="Y1650" s="11">
        <v>0.05</v>
      </c>
      <c r="Z1650" s="11">
        <v>0.04</v>
      </c>
      <c r="AA1650" s="11">
        <v>0.04</v>
      </c>
      <c r="AB1650" s="11">
        <v>0.04</v>
      </c>
      <c r="AC1650" s="11">
        <v>0.04</v>
      </c>
      <c r="AD1650" s="11">
        <v>0.03</v>
      </c>
      <c r="AE1650" s="11">
        <v>0.04</v>
      </c>
      <c r="AF1650" s="11">
        <v>0.03</v>
      </c>
      <c r="AG1650" s="11">
        <v>0.08</v>
      </c>
      <c r="AH1650" s="11">
        <v>0.04</v>
      </c>
      <c r="AI1650" s="11">
        <v>0.02</v>
      </c>
      <c r="AJ1650" s="11">
        <v>0.04</v>
      </c>
      <c r="AK1650" s="11">
        <v>0.05</v>
      </c>
      <c r="AL1650" s="11">
        <v>0.06</v>
      </c>
      <c r="AM1650" s="11">
        <v>0.23</v>
      </c>
      <c r="AN1650" s="11">
        <v>0.08</v>
      </c>
      <c r="AO1650" s="11">
        <v>0.03</v>
      </c>
      <c r="AP1650" s="11">
        <v>0.11</v>
      </c>
      <c r="AQ1650" s="11">
        <v>0.03</v>
      </c>
      <c r="AR1650" s="11">
        <v>7.0000000000000007E-2</v>
      </c>
      <c r="AS1650" s="11">
        <v>7.0000000000000007E-2</v>
      </c>
      <c r="AT1650" s="11">
        <v>0.04</v>
      </c>
      <c r="AU1650" s="11">
        <v>0.04</v>
      </c>
      <c r="AV1650" s="11">
        <v>0.04</v>
      </c>
      <c r="AW1650" s="11">
        <v>0.04</v>
      </c>
      <c r="AX1650" s="11">
        <v>0.04</v>
      </c>
      <c r="AY1650" s="11">
        <v>0.04</v>
      </c>
    </row>
    <row r="1651" spans="1:51">
      <c r="A1651" s="3"/>
    </row>
    <row r="1652" spans="1:51">
      <c r="A1652" s="3"/>
    </row>
    <row r="1653" spans="1:51">
      <c r="A1653" s="2" t="s">
        <v>406</v>
      </c>
    </row>
    <row r="1654" spans="1:51">
      <c r="A1654" s="3"/>
    </row>
    <row r="1655" spans="1:51" s="10" customFormat="1" ht="29.25" customHeight="1">
      <c r="A1655" s="9"/>
      <c r="C1655" s="7" t="s">
        <v>39</v>
      </c>
      <c r="D1655" s="14" t="s">
        <v>15</v>
      </c>
      <c r="E1655" s="15"/>
      <c r="F1655" s="15"/>
      <c r="G1655" s="15"/>
      <c r="H1655" s="14" t="s">
        <v>16</v>
      </c>
      <c r="I1655" s="15"/>
      <c r="J1655" s="14" t="s">
        <v>17</v>
      </c>
      <c r="K1655" s="15"/>
      <c r="L1655" s="15"/>
      <c r="M1655" s="15"/>
      <c r="N1655" s="15"/>
      <c r="O1655" s="14" t="s">
        <v>40</v>
      </c>
      <c r="P1655" s="15"/>
      <c r="Q1655" s="14" t="s">
        <v>19</v>
      </c>
      <c r="R1655" s="15"/>
      <c r="S1655" s="14" t="s">
        <v>41</v>
      </c>
      <c r="T1655" s="15"/>
      <c r="U1655" s="14" t="s">
        <v>42</v>
      </c>
      <c r="V1655" s="15"/>
      <c r="W1655" s="15"/>
      <c r="X1655" s="15"/>
      <c r="Y1655" s="14" t="s">
        <v>22</v>
      </c>
      <c r="Z1655" s="15"/>
      <c r="AA1655" s="15"/>
      <c r="AB1655" s="15"/>
      <c r="AC1655" s="15"/>
      <c r="AD1655" s="15"/>
      <c r="AE1655" s="15"/>
      <c r="AF1655" s="15"/>
      <c r="AG1655" s="14" t="s">
        <v>23</v>
      </c>
      <c r="AH1655" s="15"/>
      <c r="AI1655" s="15"/>
      <c r="AJ1655" s="14" t="s">
        <v>24</v>
      </c>
      <c r="AK1655" s="15"/>
      <c r="AL1655" s="14" t="s">
        <v>25</v>
      </c>
      <c r="AM1655" s="15"/>
      <c r="AN1655" s="15"/>
      <c r="AO1655" s="15"/>
      <c r="AP1655" s="15"/>
      <c r="AQ1655" s="15"/>
      <c r="AR1655" s="15"/>
      <c r="AS1655" s="14" t="s">
        <v>26</v>
      </c>
      <c r="AT1655" s="15"/>
      <c r="AU1655" s="14" t="s">
        <v>43</v>
      </c>
      <c r="AV1655" s="15"/>
      <c r="AW1655" s="14" t="s">
        <v>44</v>
      </c>
      <c r="AX1655" s="15"/>
      <c r="AY1655" s="15"/>
    </row>
    <row r="1656" spans="1:51" s="7" customFormat="1" ht="32.25" customHeight="1">
      <c r="A1656" s="6"/>
      <c r="D1656" s="8" t="s">
        <v>45</v>
      </c>
      <c r="E1656" s="8" t="s">
        <v>46</v>
      </c>
      <c r="F1656" s="8" t="s">
        <v>47</v>
      </c>
      <c r="G1656" s="8" t="s">
        <v>48</v>
      </c>
      <c r="H1656" s="8" t="s">
        <v>49</v>
      </c>
      <c r="I1656" s="8" t="s">
        <v>50</v>
      </c>
      <c r="J1656" s="8" t="s">
        <v>51</v>
      </c>
      <c r="K1656" s="8" t="s">
        <v>52</v>
      </c>
      <c r="L1656" s="8" t="s">
        <v>53</v>
      </c>
      <c r="M1656" s="8" t="s">
        <v>54</v>
      </c>
      <c r="N1656" s="8" t="s">
        <v>55</v>
      </c>
      <c r="O1656" s="8" t="s">
        <v>56</v>
      </c>
      <c r="P1656" s="8" t="s">
        <v>57</v>
      </c>
      <c r="Q1656" s="8" t="s">
        <v>56</v>
      </c>
      <c r="R1656" s="8" t="s">
        <v>57</v>
      </c>
      <c r="S1656" s="8" t="s">
        <v>56</v>
      </c>
      <c r="T1656" s="8" t="s">
        <v>57</v>
      </c>
      <c r="U1656" s="8" t="s">
        <v>58</v>
      </c>
      <c r="V1656" s="8" t="s">
        <v>59</v>
      </c>
      <c r="W1656" s="8" t="s">
        <v>60</v>
      </c>
      <c r="X1656" s="8" t="s">
        <v>61</v>
      </c>
      <c r="Y1656" s="8" t="s">
        <v>62</v>
      </c>
      <c r="Z1656" s="8" t="s">
        <v>63</v>
      </c>
      <c r="AA1656" s="8" t="s">
        <v>64</v>
      </c>
      <c r="AB1656" s="8" t="s">
        <v>65</v>
      </c>
      <c r="AC1656" s="8" t="s">
        <v>66</v>
      </c>
      <c r="AD1656" s="8" t="s">
        <v>67</v>
      </c>
      <c r="AE1656" s="8" t="s">
        <v>68</v>
      </c>
      <c r="AF1656" s="8" t="s">
        <v>69</v>
      </c>
      <c r="AG1656" s="8" t="s">
        <v>70</v>
      </c>
      <c r="AH1656" s="8" t="s">
        <v>71</v>
      </c>
      <c r="AI1656" s="8" t="s">
        <v>72</v>
      </c>
      <c r="AJ1656" s="8" t="s">
        <v>73</v>
      </c>
      <c r="AK1656" s="8" t="s">
        <v>74</v>
      </c>
      <c r="AL1656" s="8" t="s">
        <v>75</v>
      </c>
      <c r="AM1656" s="8" t="s">
        <v>76</v>
      </c>
      <c r="AN1656" s="8" t="s">
        <v>77</v>
      </c>
      <c r="AO1656" s="8" t="s">
        <v>78</v>
      </c>
      <c r="AP1656" s="8" t="s">
        <v>79</v>
      </c>
      <c r="AQ1656" s="8" t="s">
        <v>80</v>
      </c>
      <c r="AR1656" s="8" t="s">
        <v>81</v>
      </c>
      <c r="AS1656" s="8" t="s">
        <v>82</v>
      </c>
      <c r="AT1656" s="8" t="s">
        <v>57</v>
      </c>
      <c r="AU1656" s="8" t="s">
        <v>56</v>
      </c>
      <c r="AV1656" s="8" t="s">
        <v>57</v>
      </c>
      <c r="AW1656" s="8" t="s">
        <v>83</v>
      </c>
      <c r="AX1656" s="8" t="s">
        <v>84</v>
      </c>
      <c r="AY1656" s="8" t="s">
        <v>85</v>
      </c>
    </row>
    <row r="1657" spans="1:51">
      <c r="A1657" s="3" t="s">
        <v>86</v>
      </c>
      <c r="C1657" s="4">
        <v>3798</v>
      </c>
      <c r="D1657" s="4">
        <v>2254</v>
      </c>
      <c r="E1657" s="4">
        <v>808</v>
      </c>
      <c r="F1657" s="4">
        <v>587</v>
      </c>
      <c r="G1657" s="4">
        <v>148</v>
      </c>
      <c r="H1657" s="4">
        <v>1558</v>
      </c>
      <c r="I1657" s="4">
        <v>1757</v>
      </c>
      <c r="J1657" s="4">
        <v>1318</v>
      </c>
      <c r="K1657" s="4">
        <v>1919</v>
      </c>
      <c r="L1657" s="4">
        <v>321</v>
      </c>
      <c r="M1657" s="4">
        <v>85</v>
      </c>
      <c r="N1657" s="4">
        <v>179</v>
      </c>
      <c r="O1657" s="4">
        <v>774</v>
      </c>
      <c r="P1657" s="4">
        <v>2541</v>
      </c>
      <c r="Q1657" s="4">
        <v>1208</v>
      </c>
      <c r="R1657" s="4">
        <v>2241</v>
      </c>
      <c r="S1657" s="4">
        <v>1635</v>
      </c>
      <c r="T1657" s="4">
        <v>1629</v>
      </c>
      <c r="U1657" s="4">
        <v>691</v>
      </c>
      <c r="V1657" s="4">
        <v>478</v>
      </c>
      <c r="W1657" s="4">
        <v>1179</v>
      </c>
      <c r="X1657" s="4">
        <v>1439</v>
      </c>
      <c r="Y1657" s="4">
        <v>832</v>
      </c>
      <c r="Z1657" s="4">
        <v>718</v>
      </c>
      <c r="AA1657" s="4">
        <v>411</v>
      </c>
      <c r="AB1657" s="4">
        <v>810</v>
      </c>
      <c r="AC1657" s="4">
        <v>2770</v>
      </c>
      <c r="AD1657" s="4">
        <v>186</v>
      </c>
      <c r="AE1657" s="4">
        <v>365</v>
      </c>
      <c r="AF1657" s="4">
        <v>112</v>
      </c>
      <c r="AG1657" s="4">
        <v>1242</v>
      </c>
      <c r="AH1657" s="4">
        <v>1615</v>
      </c>
      <c r="AI1657" s="4">
        <v>813</v>
      </c>
      <c r="AJ1657" s="4">
        <v>1238</v>
      </c>
      <c r="AK1657" s="4">
        <v>2393</v>
      </c>
      <c r="AL1657" s="4">
        <v>997</v>
      </c>
      <c r="AM1657" s="4">
        <v>236</v>
      </c>
      <c r="AN1657" s="4">
        <v>27</v>
      </c>
      <c r="AO1657" s="4">
        <v>2173</v>
      </c>
      <c r="AP1657" s="4">
        <v>56</v>
      </c>
      <c r="AQ1657" s="4">
        <v>1910</v>
      </c>
      <c r="AR1657" s="4">
        <v>1578</v>
      </c>
      <c r="AS1657" s="4">
        <v>230</v>
      </c>
      <c r="AT1657" s="4">
        <v>3340</v>
      </c>
      <c r="AU1657" s="4">
        <v>1158</v>
      </c>
      <c r="AV1657" s="4">
        <v>2157</v>
      </c>
      <c r="AW1657" s="4">
        <v>1723</v>
      </c>
      <c r="AX1657" s="4">
        <v>570</v>
      </c>
      <c r="AY1657" s="4">
        <v>933</v>
      </c>
    </row>
    <row r="1658" spans="1:51">
      <c r="A1658" s="3"/>
    </row>
    <row r="1659" spans="1:51">
      <c r="A1659" s="3" t="s">
        <v>407</v>
      </c>
      <c r="B1659" t="s">
        <v>408</v>
      </c>
      <c r="C1659" s="4">
        <v>2067</v>
      </c>
      <c r="D1659" s="4">
        <v>1224</v>
      </c>
      <c r="E1659" s="4">
        <v>263</v>
      </c>
      <c r="F1659" s="4">
        <v>539</v>
      </c>
      <c r="G1659" s="4">
        <v>41</v>
      </c>
      <c r="H1659" s="4">
        <v>709</v>
      </c>
      <c r="I1659" s="4">
        <v>911</v>
      </c>
      <c r="J1659" s="4">
        <v>797</v>
      </c>
      <c r="K1659" s="4">
        <v>782</v>
      </c>
      <c r="L1659" s="4">
        <v>249</v>
      </c>
      <c r="M1659" s="4">
        <v>56</v>
      </c>
      <c r="N1659" s="4">
        <v>142</v>
      </c>
      <c r="O1659" s="4">
        <v>686</v>
      </c>
      <c r="P1659" s="4">
        <v>934</v>
      </c>
      <c r="Q1659" s="4">
        <v>687</v>
      </c>
      <c r="R1659" s="4">
        <v>1053</v>
      </c>
      <c r="S1659" s="4">
        <v>766</v>
      </c>
      <c r="T1659" s="4">
        <v>824</v>
      </c>
      <c r="U1659" s="4">
        <v>445</v>
      </c>
      <c r="V1659" s="4">
        <v>264</v>
      </c>
      <c r="W1659" s="4">
        <v>551</v>
      </c>
      <c r="X1659" s="4">
        <v>801</v>
      </c>
      <c r="Y1659" s="4">
        <v>455</v>
      </c>
      <c r="Z1659" s="4">
        <v>412</v>
      </c>
      <c r="AA1659" s="4">
        <v>281</v>
      </c>
      <c r="AB1659" s="4">
        <v>377</v>
      </c>
      <c r="AC1659" s="4">
        <v>1525</v>
      </c>
      <c r="AD1659" s="4">
        <v>82</v>
      </c>
      <c r="AE1659" s="4">
        <v>148</v>
      </c>
      <c r="AF1659" s="4">
        <v>70</v>
      </c>
      <c r="AG1659" s="4">
        <v>731</v>
      </c>
      <c r="AH1659" s="4">
        <v>765</v>
      </c>
      <c r="AI1659" s="4">
        <v>491</v>
      </c>
      <c r="AJ1659" s="4">
        <v>742</v>
      </c>
      <c r="AK1659" s="4">
        <v>1220</v>
      </c>
      <c r="AL1659" s="4">
        <v>669</v>
      </c>
      <c r="AM1659" s="4">
        <v>182</v>
      </c>
      <c r="AN1659" s="4">
        <v>15</v>
      </c>
      <c r="AO1659" s="4">
        <v>961</v>
      </c>
      <c r="AP1659" s="4">
        <v>42</v>
      </c>
      <c r="AQ1659" s="4">
        <v>818</v>
      </c>
      <c r="AR1659" s="4">
        <v>1051</v>
      </c>
      <c r="AS1659" s="4">
        <v>114</v>
      </c>
      <c r="AT1659" s="4">
        <v>1813</v>
      </c>
      <c r="AU1659" s="4">
        <v>585</v>
      </c>
      <c r="AV1659" s="4">
        <v>1035</v>
      </c>
      <c r="AW1659" s="4">
        <v>885</v>
      </c>
      <c r="AX1659" s="4">
        <v>343</v>
      </c>
      <c r="AY1659" s="4">
        <v>485</v>
      </c>
    </row>
    <row r="1660" spans="1:51">
      <c r="A1660" s="3"/>
      <c r="C1660" s="11">
        <v>0.54</v>
      </c>
      <c r="D1660" s="11">
        <v>0.54</v>
      </c>
      <c r="E1660" s="11">
        <v>0.33</v>
      </c>
      <c r="F1660" s="11">
        <v>0.92</v>
      </c>
      <c r="G1660" s="11">
        <v>0.28000000000000003</v>
      </c>
      <c r="H1660" s="11">
        <v>0.46</v>
      </c>
      <c r="I1660" s="11">
        <v>0.52</v>
      </c>
      <c r="J1660" s="11">
        <v>0.6</v>
      </c>
      <c r="K1660" s="11">
        <v>0.41</v>
      </c>
      <c r="L1660" s="11">
        <v>0.78</v>
      </c>
      <c r="M1660" s="11">
        <v>0.65</v>
      </c>
      <c r="N1660" s="11">
        <v>0.8</v>
      </c>
      <c r="O1660" s="11">
        <v>0.89</v>
      </c>
      <c r="P1660" s="11">
        <v>0.37</v>
      </c>
      <c r="Q1660" s="11">
        <v>0.56999999999999995</v>
      </c>
      <c r="R1660" s="11">
        <v>0.47</v>
      </c>
      <c r="S1660" s="11">
        <v>0.47</v>
      </c>
      <c r="T1660" s="11">
        <v>0.51</v>
      </c>
      <c r="U1660" s="11">
        <v>0.64</v>
      </c>
      <c r="V1660" s="11">
        <v>0.55000000000000004</v>
      </c>
      <c r="W1660" s="11">
        <v>0.47</v>
      </c>
      <c r="X1660" s="11">
        <v>0.56000000000000005</v>
      </c>
      <c r="Y1660" s="11">
        <v>0.55000000000000004</v>
      </c>
      <c r="Z1660" s="11">
        <v>0.56999999999999995</v>
      </c>
      <c r="AA1660" s="11">
        <v>0.68</v>
      </c>
      <c r="AB1660" s="11">
        <v>0.47</v>
      </c>
      <c r="AC1660" s="11">
        <v>0.55000000000000004</v>
      </c>
      <c r="AD1660" s="11">
        <v>0.44</v>
      </c>
      <c r="AE1660" s="11">
        <v>0.41</v>
      </c>
      <c r="AF1660" s="11">
        <v>0.63</v>
      </c>
      <c r="AG1660" s="11">
        <v>0.59</v>
      </c>
      <c r="AH1660" s="11">
        <v>0.47</v>
      </c>
      <c r="AI1660" s="11">
        <v>0.6</v>
      </c>
      <c r="AJ1660" s="11">
        <v>0.6</v>
      </c>
      <c r="AK1660" s="11">
        <v>0.51</v>
      </c>
      <c r="AL1660" s="11">
        <v>0.67</v>
      </c>
      <c r="AM1660" s="11">
        <v>0.77</v>
      </c>
      <c r="AN1660" s="11">
        <v>0.55000000000000004</v>
      </c>
      <c r="AO1660" s="11">
        <v>0.44</v>
      </c>
      <c r="AP1660" s="11">
        <v>0.75</v>
      </c>
      <c r="AQ1660" s="11">
        <v>0.43</v>
      </c>
      <c r="AR1660" s="11">
        <v>0.67</v>
      </c>
      <c r="AS1660" s="11">
        <v>0.5</v>
      </c>
      <c r="AT1660" s="11">
        <v>0.54</v>
      </c>
      <c r="AU1660" s="11">
        <v>0.51</v>
      </c>
      <c r="AV1660" s="11">
        <v>0.48</v>
      </c>
      <c r="AW1660" s="11">
        <v>0.51</v>
      </c>
      <c r="AX1660" s="11">
        <v>0.6</v>
      </c>
      <c r="AY1660" s="11">
        <v>0.52</v>
      </c>
    </row>
    <row r="1661" spans="1:51">
      <c r="A1661" s="3"/>
      <c r="B1661" t="s">
        <v>409</v>
      </c>
      <c r="C1661" s="4">
        <v>1662</v>
      </c>
      <c r="D1661" s="4">
        <v>993</v>
      </c>
      <c r="E1661" s="4">
        <v>536</v>
      </c>
      <c r="F1661" s="4">
        <v>25</v>
      </c>
      <c r="G1661" s="4">
        <v>107</v>
      </c>
      <c r="H1661" s="4">
        <v>829</v>
      </c>
      <c r="I1661" s="4">
        <v>811</v>
      </c>
      <c r="J1661" s="4">
        <v>496</v>
      </c>
      <c r="K1661" s="4">
        <v>1113</v>
      </c>
      <c r="L1661" s="4">
        <v>63</v>
      </c>
      <c r="M1661" s="4">
        <v>28</v>
      </c>
      <c r="N1661" s="4">
        <v>34</v>
      </c>
      <c r="O1661" s="4">
        <v>80</v>
      </c>
      <c r="P1661" s="4">
        <v>1560</v>
      </c>
      <c r="Q1661" s="4">
        <v>502</v>
      </c>
      <c r="R1661" s="4">
        <v>1151</v>
      </c>
      <c r="S1661" s="4">
        <v>831</v>
      </c>
      <c r="T1661" s="4">
        <v>788</v>
      </c>
      <c r="U1661" s="4">
        <v>229</v>
      </c>
      <c r="V1661" s="4">
        <v>208</v>
      </c>
      <c r="W1661" s="4">
        <v>612</v>
      </c>
      <c r="X1661" s="4">
        <v>609</v>
      </c>
      <c r="Y1661" s="4">
        <v>348</v>
      </c>
      <c r="Z1661" s="4">
        <v>297</v>
      </c>
      <c r="AA1661" s="4">
        <v>123</v>
      </c>
      <c r="AB1661" s="4">
        <v>424</v>
      </c>
      <c r="AC1661" s="4">
        <v>1191</v>
      </c>
      <c r="AD1661" s="4">
        <v>103</v>
      </c>
      <c r="AE1661" s="4">
        <v>213</v>
      </c>
      <c r="AF1661" s="4">
        <v>40</v>
      </c>
      <c r="AG1661" s="4">
        <v>487</v>
      </c>
      <c r="AH1661" s="4">
        <v>823</v>
      </c>
      <c r="AI1661" s="4">
        <v>305</v>
      </c>
      <c r="AJ1661" s="4">
        <v>479</v>
      </c>
      <c r="AK1661" s="4">
        <v>1123</v>
      </c>
      <c r="AL1661" s="4">
        <v>306</v>
      </c>
      <c r="AM1661" s="4">
        <v>48</v>
      </c>
      <c r="AN1661" s="4">
        <v>10</v>
      </c>
      <c r="AO1661" s="4">
        <v>1177</v>
      </c>
      <c r="AP1661" s="4">
        <v>10</v>
      </c>
      <c r="AQ1661" s="4">
        <v>1059</v>
      </c>
      <c r="AR1661" s="4">
        <v>493</v>
      </c>
      <c r="AS1661" s="4">
        <v>108</v>
      </c>
      <c r="AT1661" s="4">
        <v>1468</v>
      </c>
      <c r="AU1661" s="4">
        <v>554</v>
      </c>
      <c r="AV1661" s="4">
        <v>1087</v>
      </c>
      <c r="AW1661" s="4">
        <v>804</v>
      </c>
      <c r="AX1661" s="4">
        <v>212</v>
      </c>
      <c r="AY1661" s="4">
        <v>440</v>
      </c>
    </row>
    <row r="1662" spans="1:51">
      <c r="A1662" s="3"/>
      <c r="C1662" s="11">
        <v>0.44</v>
      </c>
      <c r="D1662" s="11">
        <v>0.44</v>
      </c>
      <c r="E1662" s="11">
        <v>0.66</v>
      </c>
      <c r="F1662" s="11">
        <v>0.04</v>
      </c>
      <c r="G1662" s="11">
        <v>0.72</v>
      </c>
      <c r="H1662" s="11">
        <v>0.53</v>
      </c>
      <c r="I1662" s="11">
        <v>0.46</v>
      </c>
      <c r="J1662" s="11">
        <v>0.38</v>
      </c>
      <c r="K1662" s="11">
        <v>0.57999999999999996</v>
      </c>
      <c r="L1662" s="11">
        <v>0.2</v>
      </c>
      <c r="M1662" s="11">
        <v>0.32</v>
      </c>
      <c r="N1662" s="11">
        <v>0.19</v>
      </c>
      <c r="O1662" s="11">
        <v>0.1</v>
      </c>
      <c r="P1662" s="11">
        <v>0.61</v>
      </c>
      <c r="Q1662" s="11">
        <v>0.42</v>
      </c>
      <c r="R1662" s="11">
        <v>0.51</v>
      </c>
      <c r="S1662" s="11">
        <v>0.51</v>
      </c>
      <c r="T1662" s="11">
        <v>0.48</v>
      </c>
      <c r="U1662" s="11">
        <v>0.33</v>
      </c>
      <c r="V1662" s="11">
        <v>0.44</v>
      </c>
      <c r="W1662" s="11">
        <v>0.52</v>
      </c>
      <c r="X1662" s="11">
        <v>0.42</v>
      </c>
      <c r="Y1662" s="11">
        <v>0.42</v>
      </c>
      <c r="Z1662" s="11">
        <v>0.41</v>
      </c>
      <c r="AA1662" s="11">
        <v>0.3</v>
      </c>
      <c r="AB1662" s="11">
        <v>0.52</v>
      </c>
      <c r="AC1662" s="11">
        <v>0.43</v>
      </c>
      <c r="AD1662" s="11">
        <v>0.56000000000000005</v>
      </c>
      <c r="AE1662" s="11">
        <v>0.57999999999999996</v>
      </c>
      <c r="AF1662" s="11">
        <v>0.35</v>
      </c>
      <c r="AG1662" s="11">
        <v>0.39</v>
      </c>
      <c r="AH1662" s="11">
        <v>0.51</v>
      </c>
      <c r="AI1662" s="11">
        <v>0.38</v>
      </c>
      <c r="AJ1662" s="11">
        <v>0.39</v>
      </c>
      <c r="AK1662" s="11">
        <v>0.47</v>
      </c>
      <c r="AL1662" s="11">
        <v>0.31</v>
      </c>
      <c r="AM1662" s="11">
        <v>0.2</v>
      </c>
      <c r="AN1662" s="11">
        <v>0.38</v>
      </c>
      <c r="AO1662" s="11">
        <v>0.54</v>
      </c>
      <c r="AP1662" s="11">
        <v>0.18</v>
      </c>
      <c r="AQ1662" s="11">
        <v>0.55000000000000004</v>
      </c>
      <c r="AR1662" s="11">
        <v>0.31</v>
      </c>
      <c r="AS1662" s="11">
        <v>0.47</v>
      </c>
      <c r="AT1662" s="11">
        <v>0.44</v>
      </c>
      <c r="AU1662" s="11">
        <v>0.48</v>
      </c>
      <c r="AV1662" s="11">
        <v>0.5</v>
      </c>
      <c r="AW1662" s="11">
        <v>0.47</v>
      </c>
      <c r="AX1662" s="11">
        <v>0.37</v>
      </c>
      <c r="AY1662" s="11">
        <v>0.47</v>
      </c>
    </row>
    <row r="1663" spans="1:51">
      <c r="A1663" s="3"/>
      <c r="B1663" t="s">
        <v>79</v>
      </c>
      <c r="C1663" s="4">
        <v>70</v>
      </c>
      <c r="D1663" s="4">
        <v>38</v>
      </c>
      <c r="E1663" s="4">
        <v>9</v>
      </c>
      <c r="F1663" s="4">
        <v>23</v>
      </c>
      <c r="G1663" s="4" t="s">
        <v>14</v>
      </c>
      <c r="H1663" s="4">
        <v>20</v>
      </c>
      <c r="I1663" s="4">
        <v>35</v>
      </c>
      <c r="J1663" s="4">
        <v>26</v>
      </c>
      <c r="K1663" s="4">
        <v>25</v>
      </c>
      <c r="L1663" s="4">
        <v>9</v>
      </c>
      <c r="M1663" s="4">
        <v>2</v>
      </c>
      <c r="N1663" s="4">
        <v>2</v>
      </c>
      <c r="O1663" s="4">
        <v>8</v>
      </c>
      <c r="P1663" s="4">
        <v>47</v>
      </c>
      <c r="Q1663" s="4">
        <v>20</v>
      </c>
      <c r="R1663" s="4">
        <v>37</v>
      </c>
      <c r="S1663" s="4">
        <v>38</v>
      </c>
      <c r="T1663" s="4">
        <v>16</v>
      </c>
      <c r="U1663" s="4">
        <v>16</v>
      </c>
      <c r="V1663" s="4">
        <v>6</v>
      </c>
      <c r="W1663" s="4">
        <v>17</v>
      </c>
      <c r="X1663" s="4">
        <v>28</v>
      </c>
      <c r="Y1663" s="4">
        <v>29</v>
      </c>
      <c r="Z1663" s="4">
        <v>8</v>
      </c>
      <c r="AA1663" s="4">
        <v>7</v>
      </c>
      <c r="AB1663" s="4">
        <v>9</v>
      </c>
      <c r="AC1663" s="4">
        <v>54</v>
      </c>
      <c r="AD1663" s="4">
        <v>1</v>
      </c>
      <c r="AE1663" s="4">
        <v>4</v>
      </c>
      <c r="AF1663" s="4">
        <v>2</v>
      </c>
      <c r="AG1663" s="4">
        <v>25</v>
      </c>
      <c r="AH1663" s="4">
        <v>27</v>
      </c>
      <c r="AI1663" s="4">
        <v>17</v>
      </c>
      <c r="AJ1663" s="4">
        <v>18</v>
      </c>
      <c r="AK1663" s="4">
        <v>50</v>
      </c>
      <c r="AL1663" s="4">
        <v>21</v>
      </c>
      <c r="AM1663" s="4">
        <v>6</v>
      </c>
      <c r="AN1663" s="4">
        <v>2</v>
      </c>
      <c r="AO1663" s="4">
        <v>34</v>
      </c>
      <c r="AP1663" s="4">
        <v>4</v>
      </c>
      <c r="AQ1663" s="4">
        <v>33</v>
      </c>
      <c r="AR1663" s="4">
        <v>34</v>
      </c>
      <c r="AS1663" s="4">
        <v>8</v>
      </c>
      <c r="AT1663" s="4">
        <v>59</v>
      </c>
      <c r="AU1663" s="4">
        <v>20</v>
      </c>
      <c r="AV1663" s="4">
        <v>35</v>
      </c>
      <c r="AW1663" s="4">
        <v>33</v>
      </c>
      <c r="AX1663" s="4">
        <v>16</v>
      </c>
      <c r="AY1663" s="4">
        <v>7</v>
      </c>
    </row>
    <row r="1664" spans="1:51">
      <c r="A1664" s="3"/>
      <c r="C1664" s="11">
        <v>0.02</v>
      </c>
      <c r="D1664" s="11">
        <v>0.02</v>
      </c>
      <c r="E1664" s="11">
        <v>0.01</v>
      </c>
      <c r="F1664" s="11">
        <v>0.04</v>
      </c>
      <c r="G1664" s="4" t="s">
        <v>14</v>
      </c>
      <c r="H1664" s="11">
        <v>0.01</v>
      </c>
      <c r="I1664" s="11">
        <v>0.02</v>
      </c>
      <c r="J1664" s="11">
        <v>0.02</v>
      </c>
      <c r="K1664" s="11">
        <v>0.01</v>
      </c>
      <c r="L1664" s="11">
        <v>0.03</v>
      </c>
      <c r="M1664" s="11">
        <v>0.02</v>
      </c>
      <c r="N1664" s="11">
        <v>0.01</v>
      </c>
      <c r="O1664" s="11">
        <v>0.01</v>
      </c>
      <c r="P1664" s="11">
        <v>0.02</v>
      </c>
      <c r="Q1664" s="11">
        <v>0.02</v>
      </c>
      <c r="R1664" s="11">
        <v>0.02</v>
      </c>
      <c r="S1664" s="11">
        <v>0.02</v>
      </c>
      <c r="T1664" s="11">
        <v>0.01</v>
      </c>
      <c r="U1664" s="11">
        <v>0.02</v>
      </c>
      <c r="V1664" s="11">
        <v>0.01</v>
      </c>
      <c r="W1664" s="11">
        <v>0.01</v>
      </c>
      <c r="X1664" s="11">
        <v>0.02</v>
      </c>
      <c r="Y1664" s="11">
        <v>0.04</v>
      </c>
      <c r="Z1664" s="11">
        <v>0.01</v>
      </c>
      <c r="AA1664" s="11">
        <v>0.02</v>
      </c>
      <c r="AB1664" s="11">
        <v>0.01</v>
      </c>
      <c r="AC1664" s="11">
        <v>0.02</v>
      </c>
      <c r="AD1664" s="11">
        <v>0.01</v>
      </c>
      <c r="AE1664" s="11">
        <v>0.01</v>
      </c>
      <c r="AF1664" s="11">
        <v>0.02</v>
      </c>
      <c r="AG1664" s="11">
        <v>0.02</v>
      </c>
      <c r="AH1664" s="11">
        <v>0.02</v>
      </c>
      <c r="AI1664" s="11">
        <v>0.02</v>
      </c>
      <c r="AJ1664" s="11">
        <v>0.01</v>
      </c>
      <c r="AK1664" s="11">
        <v>0.02</v>
      </c>
      <c r="AL1664" s="11">
        <v>0.02</v>
      </c>
      <c r="AM1664" s="11">
        <v>0.03</v>
      </c>
      <c r="AN1664" s="11">
        <v>0.08</v>
      </c>
      <c r="AO1664" s="11">
        <v>0.02</v>
      </c>
      <c r="AP1664" s="11">
        <v>7.0000000000000007E-2</v>
      </c>
      <c r="AQ1664" s="11">
        <v>0.02</v>
      </c>
      <c r="AR1664" s="11">
        <v>0.02</v>
      </c>
      <c r="AS1664" s="11">
        <v>0.03</v>
      </c>
      <c r="AT1664" s="11">
        <v>0.02</v>
      </c>
      <c r="AU1664" s="11">
        <v>0.02</v>
      </c>
      <c r="AV1664" s="11">
        <v>0.02</v>
      </c>
      <c r="AW1664" s="11">
        <v>0.02</v>
      </c>
      <c r="AX1664" s="11">
        <v>0.03</v>
      </c>
      <c r="AY1664" s="11">
        <v>0.01</v>
      </c>
    </row>
    <row r="1665" spans="1:51">
      <c r="A1665" s="3"/>
    </row>
    <row r="1666" spans="1:51">
      <c r="A1666" s="3"/>
    </row>
    <row r="1667" spans="1:51">
      <c r="A1667" s="2" t="s">
        <v>410</v>
      </c>
    </row>
    <row r="1668" spans="1:51">
      <c r="A1668" s="3"/>
    </row>
    <row r="1669" spans="1:51" s="10" customFormat="1" ht="29.25" customHeight="1">
      <c r="A1669" s="9"/>
      <c r="C1669" s="7" t="s">
        <v>39</v>
      </c>
      <c r="D1669" s="14" t="s">
        <v>15</v>
      </c>
      <c r="E1669" s="15"/>
      <c r="F1669" s="15"/>
      <c r="G1669" s="15"/>
      <c r="H1669" s="14" t="s">
        <v>16</v>
      </c>
      <c r="I1669" s="15"/>
      <c r="J1669" s="14" t="s">
        <v>17</v>
      </c>
      <c r="K1669" s="15"/>
      <c r="L1669" s="15"/>
      <c r="M1669" s="15"/>
      <c r="N1669" s="15"/>
      <c r="O1669" s="14" t="s">
        <v>40</v>
      </c>
      <c r="P1669" s="15"/>
      <c r="Q1669" s="14" t="s">
        <v>19</v>
      </c>
      <c r="R1669" s="15"/>
      <c r="S1669" s="14" t="s">
        <v>41</v>
      </c>
      <c r="T1669" s="15"/>
      <c r="U1669" s="14" t="s">
        <v>42</v>
      </c>
      <c r="V1669" s="15"/>
      <c r="W1669" s="15"/>
      <c r="X1669" s="15"/>
      <c r="Y1669" s="14" t="s">
        <v>22</v>
      </c>
      <c r="Z1669" s="15"/>
      <c r="AA1669" s="15"/>
      <c r="AB1669" s="15"/>
      <c r="AC1669" s="15"/>
      <c r="AD1669" s="15"/>
      <c r="AE1669" s="15"/>
      <c r="AF1669" s="15"/>
      <c r="AG1669" s="14" t="s">
        <v>23</v>
      </c>
      <c r="AH1669" s="15"/>
      <c r="AI1669" s="15"/>
      <c r="AJ1669" s="14" t="s">
        <v>24</v>
      </c>
      <c r="AK1669" s="15"/>
      <c r="AL1669" s="14" t="s">
        <v>25</v>
      </c>
      <c r="AM1669" s="15"/>
      <c r="AN1669" s="15"/>
      <c r="AO1669" s="15"/>
      <c r="AP1669" s="15"/>
      <c r="AQ1669" s="15"/>
      <c r="AR1669" s="15"/>
      <c r="AS1669" s="14" t="s">
        <v>26</v>
      </c>
      <c r="AT1669" s="15"/>
      <c r="AU1669" s="14" t="s">
        <v>43</v>
      </c>
      <c r="AV1669" s="15"/>
      <c r="AW1669" s="14" t="s">
        <v>44</v>
      </c>
      <c r="AX1669" s="15"/>
      <c r="AY1669" s="15"/>
    </row>
    <row r="1670" spans="1:51" s="7" customFormat="1" ht="32.25" customHeight="1">
      <c r="A1670" s="6"/>
      <c r="D1670" s="8" t="s">
        <v>45</v>
      </c>
      <c r="E1670" s="8" t="s">
        <v>46</v>
      </c>
      <c r="F1670" s="8" t="s">
        <v>47</v>
      </c>
      <c r="G1670" s="8" t="s">
        <v>48</v>
      </c>
      <c r="H1670" s="8" t="s">
        <v>49</v>
      </c>
      <c r="I1670" s="8" t="s">
        <v>50</v>
      </c>
      <c r="J1670" s="8" t="s">
        <v>51</v>
      </c>
      <c r="K1670" s="8" t="s">
        <v>52</v>
      </c>
      <c r="L1670" s="8" t="s">
        <v>53</v>
      </c>
      <c r="M1670" s="8" t="s">
        <v>54</v>
      </c>
      <c r="N1670" s="8" t="s">
        <v>55</v>
      </c>
      <c r="O1670" s="8" t="s">
        <v>56</v>
      </c>
      <c r="P1670" s="8" t="s">
        <v>57</v>
      </c>
      <c r="Q1670" s="8" t="s">
        <v>56</v>
      </c>
      <c r="R1670" s="8" t="s">
        <v>57</v>
      </c>
      <c r="S1670" s="8" t="s">
        <v>56</v>
      </c>
      <c r="T1670" s="8" t="s">
        <v>57</v>
      </c>
      <c r="U1670" s="8" t="s">
        <v>58</v>
      </c>
      <c r="V1670" s="8" t="s">
        <v>59</v>
      </c>
      <c r="W1670" s="8" t="s">
        <v>60</v>
      </c>
      <c r="X1670" s="8" t="s">
        <v>61</v>
      </c>
      <c r="Y1670" s="8" t="s">
        <v>62</v>
      </c>
      <c r="Z1670" s="8" t="s">
        <v>63</v>
      </c>
      <c r="AA1670" s="8" t="s">
        <v>64</v>
      </c>
      <c r="AB1670" s="8" t="s">
        <v>65</v>
      </c>
      <c r="AC1670" s="8" t="s">
        <v>66</v>
      </c>
      <c r="AD1670" s="8" t="s">
        <v>67</v>
      </c>
      <c r="AE1670" s="8" t="s">
        <v>68</v>
      </c>
      <c r="AF1670" s="8" t="s">
        <v>69</v>
      </c>
      <c r="AG1670" s="8" t="s">
        <v>70</v>
      </c>
      <c r="AH1670" s="8" t="s">
        <v>71</v>
      </c>
      <c r="AI1670" s="8" t="s">
        <v>72</v>
      </c>
      <c r="AJ1670" s="8" t="s">
        <v>73</v>
      </c>
      <c r="AK1670" s="8" t="s">
        <v>74</v>
      </c>
      <c r="AL1670" s="8" t="s">
        <v>75</v>
      </c>
      <c r="AM1670" s="8" t="s">
        <v>76</v>
      </c>
      <c r="AN1670" s="8" t="s">
        <v>77</v>
      </c>
      <c r="AO1670" s="8" t="s">
        <v>78</v>
      </c>
      <c r="AP1670" s="8" t="s">
        <v>79</v>
      </c>
      <c r="AQ1670" s="8" t="s">
        <v>80</v>
      </c>
      <c r="AR1670" s="8" t="s">
        <v>81</v>
      </c>
      <c r="AS1670" s="8" t="s">
        <v>82</v>
      </c>
      <c r="AT1670" s="8" t="s">
        <v>57</v>
      </c>
      <c r="AU1670" s="8" t="s">
        <v>56</v>
      </c>
      <c r="AV1670" s="8" t="s">
        <v>57</v>
      </c>
      <c r="AW1670" s="8" t="s">
        <v>83</v>
      </c>
      <c r="AX1670" s="8" t="s">
        <v>84</v>
      </c>
      <c r="AY1670" s="8" t="s">
        <v>85</v>
      </c>
    </row>
    <row r="1671" spans="1:51">
      <c r="A1671" s="3" t="s">
        <v>86</v>
      </c>
      <c r="C1671" s="4">
        <v>2067</v>
      </c>
      <c r="D1671" s="4">
        <v>1224</v>
      </c>
      <c r="E1671" s="4">
        <v>263</v>
      </c>
      <c r="F1671" s="4">
        <v>539</v>
      </c>
      <c r="G1671" s="4">
        <v>41</v>
      </c>
      <c r="H1671" s="4">
        <v>709</v>
      </c>
      <c r="I1671" s="4">
        <v>911</v>
      </c>
      <c r="J1671" s="4">
        <v>797</v>
      </c>
      <c r="K1671" s="4">
        <v>782</v>
      </c>
      <c r="L1671" s="4">
        <v>249</v>
      </c>
      <c r="M1671" s="4">
        <v>56</v>
      </c>
      <c r="N1671" s="4">
        <v>142</v>
      </c>
      <c r="O1671" s="4">
        <v>686</v>
      </c>
      <c r="P1671" s="4">
        <v>934</v>
      </c>
      <c r="Q1671" s="4">
        <v>687</v>
      </c>
      <c r="R1671" s="4">
        <v>1053</v>
      </c>
      <c r="S1671" s="4">
        <v>766</v>
      </c>
      <c r="T1671" s="4">
        <v>824</v>
      </c>
      <c r="U1671" s="4">
        <v>445</v>
      </c>
      <c r="V1671" s="4">
        <v>264</v>
      </c>
      <c r="W1671" s="4">
        <v>551</v>
      </c>
      <c r="X1671" s="4">
        <v>801</v>
      </c>
      <c r="Y1671" s="4">
        <v>455</v>
      </c>
      <c r="Z1671" s="4">
        <v>412</v>
      </c>
      <c r="AA1671" s="4">
        <v>281</v>
      </c>
      <c r="AB1671" s="4">
        <v>377</v>
      </c>
      <c r="AC1671" s="4">
        <v>1525</v>
      </c>
      <c r="AD1671" s="4">
        <v>82</v>
      </c>
      <c r="AE1671" s="4">
        <v>148</v>
      </c>
      <c r="AF1671" s="4">
        <v>70</v>
      </c>
      <c r="AG1671" s="4">
        <v>731</v>
      </c>
      <c r="AH1671" s="4">
        <v>765</v>
      </c>
      <c r="AI1671" s="4">
        <v>491</v>
      </c>
      <c r="AJ1671" s="4">
        <v>742</v>
      </c>
      <c r="AK1671" s="4">
        <v>1220</v>
      </c>
      <c r="AL1671" s="4">
        <v>669</v>
      </c>
      <c r="AM1671" s="4">
        <v>182</v>
      </c>
      <c r="AN1671" s="4">
        <v>15</v>
      </c>
      <c r="AO1671" s="4">
        <v>961</v>
      </c>
      <c r="AP1671" s="4">
        <v>42</v>
      </c>
      <c r="AQ1671" s="4">
        <v>818</v>
      </c>
      <c r="AR1671" s="4">
        <v>1051</v>
      </c>
      <c r="AS1671" s="4">
        <v>114</v>
      </c>
      <c r="AT1671" s="4">
        <v>1813</v>
      </c>
      <c r="AU1671" s="4">
        <v>585</v>
      </c>
      <c r="AV1671" s="4">
        <v>1035</v>
      </c>
      <c r="AW1671" s="4">
        <v>885</v>
      </c>
      <c r="AX1671" s="4">
        <v>343</v>
      </c>
      <c r="AY1671" s="4">
        <v>485</v>
      </c>
    </row>
    <row r="1672" spans="1:51">
      <c r="A1672" s="3"/>
    </row>
    <row r="1673" spans="1:51">
      <c r="A1673" s="3" t="s">
        <v>411</v>
      </c>
      <c r="B1673" t="s">
        <v>56</v>
      </c>
      <c r="C1673" s="4">
        <v>870</v>
      </c>
      <c r="D1673" s="4">
        <v>510</v>
      </c>
      <c r="E1673" s="4">
        <v>166</v>
      </c>
      <c r="F1673" s="4">
        <v>173</v>
      </c>
      <c r="G1673" s="4">
        <v>22</v>
      </c>
      <c r="H1673" s="4">
        <v>327</v>
      </c>
      <c r="I1673" s="4">
        <v>398</v>
      </c>
      <c r="J1673" s="4">
        <v>351</v>
      </c>
      <c r="K1673" s="4">
        <v>347</v>
      </c>
      <c r="L1673" s="4">
        <v>119</v>
      </c>
      <c r="M1673" s="4">
        <v>28</v>
      </c>
      <c r="N1673" s="4">
        <v>63</v>
      </c>
      <c r="O1673" s="4">
        <v>308</v>
      </c>
      <c r="P1673" s="4">
        <v>417</v>
      </c>
      <c r="Q1673" s="4">
        <v>310</v>
      </c>
      <c r="R1673" s="4">
        <v>470</v>
      </c>
      <c r="S1673" s="4">
        <v>346</v>
      </c>
      <c r="T1673" s="4">
        <v>371</v>
      </c>
      <c r="U1673" s="4">
        <v>152</v>
      </c>
      <c r="V1673" s="4">
        <v>110</v>
      </c>
      <c r="W1673" s="4">
        <v>265</v>
      </c>
      <c r="X1673" s="4">
        <v>340</v>
      </c>
      <c r="Y1673" s="4">
        <v>183</v>
      </c>
      <c r="Z1673" s="4">
        <v>191</v>
      </c>
      <c r="AA1673" s="4">
        <v>124</v>
      </c>
      <c r="AB1673" s="4">
        <v>154</v>
      </c>
      <c r="AC1673" s="4">
        <v>652</v>
      </c>
      <c r="AD1673" s="4">
        <v>29</v>
      </c>
      <c r="AE1673" s="4">
        <v>54</v>
      </c>
      <c r="AF1673" s="4">
        <v>26</v>
      </c>
      <c r="AG1673" s="4">
        <v>261</v>
      </c>
      <c r="AH1673" s="4">
        <v>368</v>
      </c>
      <c r="AI1673" s="4">
        <v>203</v>
      </c>
      <c r="AJ1673" s="4">
        <v>314</v>
      </c>
      <c r="AK1673" s="4">
        <v>512</v>
      </c>
      <c r="AL1673" s="4">
        <v>281</v>
      </c>
      <c r="AM1673" s="4">
        <v>85</v>
      </c>
      <c r="AN1673" s="4">
        <v>7</v>
      </c>
      <c r="AO1673" s="4">
        <v>415</v>
      </c>
      <c r="AP1673" s="4">
        <v>12</v>
      </c>
      <c r="AQ1673" s="4">
        <v>346</v>
      </c>
      <c r="AR1673" s="4">
        <v>453</v>
      </c>
      <c r="AS1673" s="4">
        <v>60</v>
      </c>
      <c r="AT1673" s="4">
        <v>755</v>
      </c>
      <c r="AU1673" s="4">
        <v>280</v>
      </c>
      <c r="AV1673" s="4">
        <v>445</v>
      </c>
      <c r="AW1673" s="4">
        <v>389</v>
      </c>
      <c r="AX1673" s="4">
        <v>143</v>
      </c>
      <c r="AY1673" s="4">
        <v>226</v>
      </c>
    </row>
    <row r="1674" spans="1:51">
      <c r="A1674" s="3"/>
      <c r="C1674" s="11">
        <v>0.42</v>
      </c>
      <c r="D1674" s="11">
        <v>0.42</v>
      </c>
      <c r="E1674" s="11">
        <v>0.63</v>
      </c>
      <c r="F1674" s="11">
        <v>0.32</v>
      </c>
      <c r="G1674" s="11">
        <v>0.52</v>
      </c>
      <c r="H1674" s="11">
        <v>0.46</v>
      </c>
      <c r="I1674" s="11">
        <v>0.44</v>
      </c>
      <c r="J1674" s="11">
        <v>0.44</v>
      </c>
      <c r="K1674" s="11">
        <v>0.44</v>
      </c>
      <c r="L1674" s="11">
        <v>0.48</v>
      </c>
      <c r="M1674" s="11">
        <v>0.5</v>
      </c>
      <c r="N1674" s="11">
        <v>0.44</v>
      </c>
      <c r="O1674" s="11">
        <v>0.45</v>
      </c>
      <c r="P1674" s="11">
        <v>0.45</v>
      </c>
      <c r="Q1674" s="11">
        <v>0.45</v>
      </c>
      <c r="R1674" s="11">
        <v>0.45</v>
      </c>
      <c r="S1674" s="11">
        <v>0.45</v>
      </c>
      <c r="T1674" s="11">
        <v>0.45</v>
      </c>
      <c r="U1674" s="11">
        <v>0.34</v>
      </c>
      <c r="V1674" s="11">
        <v>0.42</v>
      </c>
      <c r="W1674" s="11">
        <v>0.48</v>
      </c>
      <c r="X1674" s="11">
        <v>0.42</v>
      </c>
      <c r="Y1674" s="11">
        <v>0.4</v>
      </c>
      <c r="Z1674" s="11">
        <v>0.46</v>
      </c>
      <c r="AA1674" s="11">
        <v>0.44</v>
      </c>
      <c r="AB1674" s="11">
        <v>0.41</v>
      </c>
      <c r="AC1674" s="11">
        <v>0.43</v>
      </c>
      <c r="AD1674" s="11">
        <v>0.35</v>
      </c>
      <c r="AE1674" s="11">
        <v>0.36</v>
      </c>
      <c r="AF1674" s="11">
        <v>0.37</v>
      </c>
      <c r="AG1674" s="11">
        <v>0.36</v>
      </c>
      <c r="AH1674" s="11">
        <v>0.48</v>
      </c>
      <c r="AI1674" s="11">
        <v>0.41</v>
      </c>
      <c r="AJ1674" s="11">
        <v>0.42</v>
      </c>
      <c r="AK1674" s="11">
        <v>0.42</v>
      </c>
      <c r="AL1674" s="11">
        <v>0.42</v>
      </c>
      <c r="AM1674" s="11">
        <v>0.47</v>
      </c>
      <c r="AN1674" s="11">
        <v>0.46</v>
      </c>
      <c r="AO1674" s="11">
        <v>0.43</v>
      </c>
      <c r="AP1674" s="11">
        <v>0.28000000000000003</v>
      </c>
      <c r="AQ1674" s="11">
        <v>0.42</v>
      </c>
      <c r="AR1674" s="11">
        <v>0.43</v>
      </c>
      <c r="AS1674" s="11">
        <v>0.52</v>
      </c>
      <c r="AT1674" s="11">
        <v>0.42</v>
      </c>
      <c r="AU1674" s="11">
        <v>0.48</v>
      </c>
      <c r="AV1674" s="11">
        <v>0.43</v>
      </c>
      <c r="AW1674" s="11">
        <v>0.44</v>
      </c>
      <c r="AX1674" s="11">
        <v>0.42</v>
      </c>
      <c r="AY1674" s="11">
        <v>0.47</v>
      </c>
    </row>
    <row r="1675" spans="1:51">
      <c r="A1675" s="3"/>
      <c r="B1675" t="s">
        <v>57</v>
      </c>
      <c r="C1675" s="4">
        <v>844</v>
      </c>
      <c r="D1675" s="4">
        <v>543</v>
      </c>
      <c r="E1675" s="4">
        <v>70</v>
      </c>
      <c r="F1675" s="4">
        <v>220</v>
      </c>
      <c r="G1675" s="4">
        <v>11</v>
      </c>
      <c r="H1675" s="4">
        <v>278</v>
      </c>
      <c r="I1675" s="4">
        <v>374</v>
      </c>
      <c r="J1675" s="4">
        <v>325</v>
      </c>
      <c r="K1675" s="4">
        <v>315</v>
      </c>
      <c r="L1675" s="4">
        <v>93</v>
      </c>
      <c r="M1675" s="4">
        <v>21</v>
      </c>
      <c r="N1675" s="4">
        <v>57</v>
      </c>
      <c r="O1675" s="4">
        <v>289</v>
      </c>
      <c r="P1675" s="4">
        <v>363</v>
      </c>
      <c r="Q1675" s="4">
        <v>272</v>
      </c>
      <c r="R1675" s="4">
        <v>416</v>
      </c>
      <c r="S1675" s="4">
        <v>314</v>
      </c>
      <c r="T1675" s="4">
        <v>330</v>
      </c>
      <c r="U1675" s="4">
        <v>181</v>
      </c>
      <c r="V1675" s="4">
        <v>90</v>
      </c>
      <c r="W1675" s="4">
        <v>215</v>
      </c>
      <c r="X1675" s="4">
        <v>357</v>
      </c>
      <c r="Y1675" s="4">
        <v>203</v>
      </c>
      <c r="Z1675" s="4">
        <v>156</v>
      </c>
      <c r="AA1675" s="4">
        <v>100</v>
      </c>
      <c r="AB1675" s="4">
        <v>176</v>
      </c>
      <c r="AC1675" s="4">
        <v>635</v>
      </c>
      <c r="AD1675" s="4">
        <v>42</v>
      </c>
      <c r="AE1675" s="4">
        <v>63</v>
      </c>
      <c r="AF1675" s="4">
        <v>27</v>
      </c>
      <c r="AG1675" s="4">
        <v>296</v>
      </c>
      <c r="AH1675" s="4">
        <v>291</v>
      </c>
      <c r="AI1675" s="4">
        <v>232</v>
      </c>
      <c r="AJ1675" s="4">
        <v>323</v>
      </c>
      <c r="AK1675" s="4">
        <v>483</v>
      </c>
      <c r="AL1675" s="4">
        <v>261</v>
      </c>
      <c r="AM1675" s="4">
        <v>61</v>
      </c>
      <c r="AN1675" s="4">
        <v>8</v>
      </c>
      <c r="AO1675" s="4">
        <v>410</v>
      </c>
      <c r="AP1675" s="4">
        <v>20</v>
      </c>
      <c r="AQ1675" s="4">
        <v>362</v>
      </c>
      <c r="AR1675" s="4">
        <v>398</v>
      </c>
      <c r="AS1675" s="4">
        <v>36</v>
      </c>
      <c r="AT1675" s="4">
        <v>756</v>
      </c>
      <c r="AU1675" s="4">
        <v>214</v>
      </c>
      <c r="AV1675" s="4">
        <v>439</v>
      </c>
      <c r="AW1675" s="4">
        <v>364</v>
      </c>
      <c r="AX1675" s="4">
        <v>147</v>
      </c>
      <c r="AY1675" s="4">
        <v>190</v>
      </c>
    </row>
    <row r="1676" spans="1:51">
      <c r="A1676" s="3"/>
      <c r="C1676" s="11">
        <v>0.41</v>
      </c>
      <c r="D1676" s="11">
        <v>0.44</v>
      </c>
      <c r="E1676" s="11">
        <v>0.27</v>
      </c>
      <c r="F1676" s="11">
        <v>0.41</v>
      </c>
      <c r="G1676" s="11">
        <v>0.26</v>
      </c>
      <c r="H1676" s="11">
        <v>0.39</v>
      </c>
      <c r="I1676" s="11">
        <v>0.41</v>
      </c>
      <c r="J1676" s="11">
        <v>0.41</v>
      </c>
      <c r="K1676" s="11">
        <v>0.4</v>
      </c>
      <c r="L1676" s="11">
        <v>0.37</v>
      </c>
      <c r="M1676" s="11">
        <v>0.38</v>
      </c>
      <c r="N1676" s="11">
        <v>0.4</v>
      </c>
      <c r="O1676" s="11">
        <v>0.42</v>
      </c>
      <c r="P1676" s="11">
        <v>0.39</v>
      </c>
      <c r="Q1676" s="11">
        <v>0.4</v>
      </c>
      <c r="R1676" s="11">
        <v>0.4</v>
      </c>
      <c r="S1676" s="11">
        <v>0.41</v>
      </c>
      <c r="T1676" s="11">
        <v>0.4</v>
      </c>
      <c r="U1676" s="11">
        <v>0.41</v>
      </c>
      <c r="V1676" s="11">
        <v>0.34</v>
      </c>
      <c r="W1676" s="11">
        <v>0.39</v>
      </c>
      <c r="X1676" s="11">
        <v>0.45</v>
      </c>
      <c r="Y1676" s="11">
        <v>0.45</v>
      </c>
      <c r="Z1676" s="11">
        <v>0.38</v>
      </c>
      <c r="AA1676" s="11">
        <v>0.36</v>
      </c>
      <c r="AB1676" s="11">
        <v>0.47</v>
      </c>
      <c r="AC1676" s="11">
        <v>0.42</v>
      </c>
      <c r="AD1676" s="11">
        <v>0.51</v>
      </c>
      <c r="AE1676" s="11">
        <v>0.43</v>
      </c>
      <c r="AF1676" s="11">
        <v>0.39</v>
      </c>
      <c r="AG1676" s="11">
        <v>0.41</v>
      </c>
      <c r="AH1676" s="11">
        <v>0.38</v>
      </c>
      <c r="AI1676" s="11">
        <v>0.47</v>
      </c>
      <c r="AJ1676" s="11">
        <v>0.44</v>
      </c>
      <c r="AK1676" s="11">
        <v>0.4</v>
      </c>
      <c r="AL1676" s="11">
        <v>0.39</v>
      </c>
      <c r="AM1676" s="11">
        <v>0.33</v>
      </c>
      <c r="AN1676" s="11">
        <v>0.54</v>
      </c>
      <c r="AO1676" s="11">
        <v>0.43</v>
      </c>
      <c r="AP1676" s="11">
        <v>0.48</v>
      </c>
      <c r="AQ1676" s="11">
        <v>0.44</v>
      </c>
      <c r="AR1676" s="11">
        <v>0.38</v>
      </c>
      <c r="AS1676" s="11">
        <v>0.32</v>
      </c>
      <c r="AT1676" s="11">
        <v>0.42</v>
      </c>
      <c r="AU1676" s="11">
        <v>0.37</v>
      </c>
      <c r="AV1676" s="11">
        <v>0.42</v>
      </c>
      <c r="AW1676" s="11">
        <v>0.41</v>
      </c>
      <c r="AX1676" s="11">
        <v>0.43</v>
      </c>
      <c r="AY1676" s="11">
        <v>0.39</v>
      </c>
    </row>
    <row r="1677" spans="1:51">
      <c r="A1677" s="3"/>
      <c r="B1677" t="s">
        <v>131</v>
      </c>
      <c r="C1677" s="4">
        <v>353</v>
      </c>
      <c r="D1677" s="4">
        <v>171</v>
      </c>
      <c r="E1677" s="4">
        <v>27</v>
      </c>
      <c r="F1677" s="4">
        <v>146</v>
      </c>
      <c r="G1677" s="4">
        <v>9</v>
      </c>
      <c r="H1677" s="4">
        <v>104</v>
      </c>
      <c r="I1677" s="4">
        <v>139</v>
      </c>
      <c r="J1677" s="4">
        <v>121</v>
      </c>
      <c r="K1677" s="4">
        <v>120</v>
      </c>
      <c r="L1677" s="4">
        <v>37</v>
      </c>
      <c r="M1677" s="4">
        <v>7</v>
      </c>
      <c r="N1677" s="4">
        <v>23</v>
      </c>
      <c r="O1677" s="4">
        <v>89</v>
      </c>
      <c r="P1677" s="4">
        <v>154</v>
      </c>
      <c r="Q1677" s="4">
        <v>104</v>
      </c>
      <c r="R1677" s="4">
        <v>167</v>
      </c>
      <c r="S1677" s="4">
        <v>106</v>
      </c>
      <c r="T1677" s="4">
        <v>123</v>
      </c>
      <c r="U1677" s="4">
        <v>112</v>
      </c>
      <c r="V1677" s="4">
        <v>65</v>
      </c>
      <c r="W1677" s="4">
        <v>72</v>
      </c>
      <c r="X1677" s="4">
        <v>105</v>
      </c>
      <c r="Y1677" s="4">
        <v>69</v>
      </c>
      <c r="Z1677" s="4">
        <v>65</v>
      </c>
      <c r="AA1677" s="4">
        <v>58</v>
      </c>
      <c r="AB1677" s="4">
        <v>47</v>
      </c>
      <c r="AC1677" s="4">
        <v>238</v>
      </c>
      <c r="AD1677" s="4">
        <v>11</v>
      </c>
      <c r="AE1677" s="4">
        <v>31</v>
      </c>
      <c r="AF1677" s="4">
        <v>17</v>
      </c>
      <c r="AG1677" s="4">
        <v>173</v>
      </c>
      <c r="AH1677" s="4">
        <v>106</v>
      </c>
      <c r="AI1677" s="4">
        <v>55</v>
      </c>
      <c r="AJ1677" s="4">
        <v>105</v>
      </c>
      <c r="AK1677" s="4">
        <v>226</v>
      </c>
      <c r="AL1677" s="4">
        <v>128</v>
      </c>
      <c r="AM1677" s="4">
        <v>36</v>
      </c>
      <c r="AN1677" s="4" t="s">
        <v>14</v>
      </c>
      <c r="AO1677" s="4">
        <v>136</v>
      </c>
      <c r="AP1677" s="4">
        <v>10</v>
      </c>
      <c r="AQ1677" s="4">
        <v>109</v>
      </c>
      <c r="AR1677" s="4">
        <v>200</v>
      </c>
      <c r="AS1677" s="4">
        <v>18</v>
      </c>
      <c r="AT1677" s="4">
        <v>301</v>
      </c>
      <c r="AU1677" s="4">
        <v>91</v>
      </c>
      <c r="AV1677" s="4">
        <v>152</v>
      </c>
      <c r="AW1677" s="4">
        <v>132</v>
      </c>
      <c r="AX1677" s="4">
        <v>53</v>
      </c>
      <c r="AY1677" s="4">
        <v>69</v>
      </c>
    </row>
    <row r="1678" spans="1:51">
      <c r="A1678" s="3"/>
      <c r="C1678" s="11">
        <v>0.17</v>
      </c>
      <c r="D1678" s="11">
        <v>0.14000000000000001</v>
      </c>
      <c r="E1678" s="11">
        <v>0.1</v>
      </c>
      <c r="F1678" s="11">
        <v>0.27</v>
      </c>
      <c r="G1678" s="11">
        <v>0.21</v>
      </c>
      <c r="H1678" s="11">
        <v>0.15</v>
      </c>
      <c r="I1678" s="11">
        <v>0.15</v>
      </c>
      <c r="J1678" s="11">
        <v>0.15</v>
      </c>
      <c r="K1678" s="11">
        <v>0.15</v>
      </c>
      <c r="L1678" s="11">
        <v>0.15</v>
      </c>
      <c r="M1678" s="11">
        <v>0.12</v>
      </c>
      <c r="N1678" s="11">
        <v>0.16</v>
      </c>
      <c r="O1678" s="11">
        <v>0.13</v>
      </c>
      <c r="P1678" s="11">
        <v>0.16</v>
      </c>
      <c r="Q1678" s="11">
        <v>0.15</v>
      </c>
      <c r="R1678" s="11">
        <v>0.16</v>
      </c>
      <c r="S1678" s="11">
        <v>0.14000000000000001</v>
      </c>
      <c r="T1678" s="11">
        <v>0.15</v>
      </c>
      <c r="U1678" s="11">
        <v>0.25</v>
      </c>
      <c r="V1678" s="11">
        <v>0.24</v>
      </c>
      <c r="W1678" s="11">
        <v>0.13</v>
      </c>
      <c r="X1678" s="11">
        <v>0.13</v>
      </c>
      <c r="Y1678" s="11">
        <v>0.15</v>
      </c>
      <c r="Z1678" s="11">
        <v>0.16</v>
      </c>
      <c r="AA1678" s="11">
        <v>0.2</v>
      </c>
      <c r="AB1678" s="11">
        <v>0.12</v>
      </c>
      <c r="AC1678" s="11">
        <v>0.16</v>
      </c>
      <c r="AD1678" s="11">
        <v>0.13</v>
      </c>
      <c r="AE1678" s="11">
        <v>0.21</v>
      </c>
      <c r="AF1678" s="11">
        <v>0.24</v>
      </c>
      <c r="AG1678" s="11">
        <v>0.24</v>
      </c>
      <c r="AH1678" s="11">
        <v>0.14000000000000001</v>
      </c>
      <c r="AI1678" s="11">
        <v>0.11</v>
      </c>
      <c r="AJ1678" s="11">
        <v>0.14000000000000001</v>
      </c>
      <c r="AK1678" s="11">
        <v>0.18</v>
      </c>
      <c r="AL1678" s="11">
        <v>0.19</v>
      </c>
      <c r="AM1678" s="11">
        <v>0.2</v>
      </c>
      <c r="AN1678" s="4" t="s">
        <v>14</v>
      </c>
      <c r="AO1678" s="11">
        <v>0.14000000000000001</v>
      </c>
      <c r="AP1678" s="11">
        <v>0.24</v>
      </c>
      <c r="AQ1678" s="11">
        <v>0.13</v>
      </c>
      <c r="AR1678" s="11">
        <v>0.19</v>
      </c>
      <c r="AS1678" s="11">
        <v>0.16</v>
      </c>
      <c r="AT1678" s="11">
        <v>0.17</v>
      </c>
      <c r="AU1678" s="11">
        <v>0.16</v>
      </c>
      <c r="AV1678" s="11">
        <v>0.15</v>
      </c>
      <c r="AW1678" s="11">
        <v>0.15</v>
      </c>
      <c r="AX1678" s="11">
        <v>0.15</v>
      </c>
      <c r="AY1678" s="11">
        <v>0.14000000000000001</v>
      </c>
    </row>
    <row r="1679" spans="1:51">
      <c r="A1679" s="3"/>
    </row>
    <row r="1680" spans="1:51">
      <c r="A1680" s="3"/>
    </row>
    <row r="1681" spans="1:51">
      <c r="A1681" s="2" t="s">
        <v>412</v>
      </c>
    </row>
    <row r="1682" spans="1:51">
      <c r="A1682" s="3"/>
    </row>
    <row r="1683" spans="1:51" s="10" customFormat="1" ht="29.25" customHeight="1">
      <c r="A1683" s="9"/>
      <c r="C1683" s="7" t="s">
        <v>39</v>
      </c>
      <c r="D1683" s="14" t="s">
        <v>15</v>
      </c>
      <c r="E1683" s="15"/>
      <c r="F1683" s="15"/>
      <c r="G1683" s="15"/>
      <c r="H1683" s="14" t="s">
        <v>16</v>
      </c>
      <c r="I1683" s="15"/>
      <c r="J1683" s="14" t="s">
        <v>17</v>
      </c>
      <c r="K1683" s="15"/>
      <c r="L1683" s="15"/>
      <c r="M1683" s="15"/>
      <c r="N1683" s="15"/>
      <c r="O1683" s="14" t="s">
        <v>40</v>
      </c>
      <c r="P1683" s="15"/>
      <c r="Q1683" s="14" t="s">
        <v>19</v>
      </c>
      <c r="R1683" s="15"/>
      <c r="S1683" s="14" t="s">
        <v>41</v>
      </c>
      <c r="T1683" s="15"/>
      <c r="U1683" s="14" t="s">
        <v>42</v>
      </c>
      <c r="V1683" s="15"/>
      <c r="W1683" s="15"/>
      <c r="X1683" s="15"/>
      <c r="Y1683" s="14" t="s">
        <v>22</v>
      </c>
      <c r="Z1683" s="15"/>
      <c r="AA1683" s="15"/>
      <c r="AB1683" s="15"/>
      <c r="AC1683" s="15"/>
      <c r="AD1683" s="15"/>
      <c r="AE1683" s="15"/>
      <c r="AF1683" s="15"/>
      <c r="AG1683" s="14" t="s">
        <v>23</v>
      </c>
      <c r="AH1683" s="15"/>
      <c r="AI1683" s="15"/>
      <c r="AJ1683" s="14" t="s">
        <v>24</v>
      </c>
      <c r="AK1683" s="15"/>
      <c r="AL1683" s="14" t="s">
        <v>25</v>
      </c>
      <c r="AM1683" s="15"/>
      <c r="AN1683" s="15"/>
      <c r="AO1683" s="15"/>
      <c r="AP1683" s="15"/>
      <c r="AQ1683" s="15"/>
      <c r="AR1683" s="15"/>
      <c r="AS1683" s="14" t="s">
        <v>26</v>
      </c>
      <c r="AT1683" s="15"/>
      <c r="AU1683" s="14" t="s">
        <v>43</v>
      </c>
      <c r="AV1683" s="15"/>
      <c r="AW1683" s="14" t="s">
        <v>44</v>
      </c>
      <c r="AX1683" s="15"/>
      <c r="AY1683" s="15"/>
    </row>
    <row r="1684" spans="1:51" s="7" customFormat="1" ht="32.25" customHeight="1">
      <c r="A1684" s="6"/>
      <c r="D1684" s="8" t="s">
        <v>45</v>
      </c>
      <c r="E1684" s="8" t="s">
        <v>46</v>
      </c>
      <c r="F1684" s="8" t="s">
        <v>47</v>
      </c>
      <c r="G1684" s="8" t="s">
        <v>48</v>
      </c>
      <c r="H1684" s="8" t="s">
        <v>49</v>
      </c>
      <c r="I1684" s="8" t="s">
        <v>50</v>
      </c>
      <c r="J1684" s="8" t="s">
        <v>51</v>
      </c>
      <c r="K1684" s="8" t="s">
        <v>52</v>
      </c>
      <c r="L1684" s="8" t="s">
        <v>53</v>
      </c>
      <c r="M1684" s="8" t="s">
        <v>54</v>
      </c>
      <c r="N1684" s="8" t="s">
        <v>55</v>
      </c>
      <c r="O1684" s="8" t="s">
        <v>56</v>
      </c>
      <c r="P1684" s="8" t="s">
        <v>57</v>
      </c>
      <c r="Q1684" s="8" t="s">
        <v>56</v>
      </c>
      <c r="R1684" s="8" t="s">
        <v>57</v>
      </c>
      <c r="S1684" s="8" t="s">
        <v>56</v>
      </c>
      <c r="T1684" s="8" t="s">
        <v>57</v>
      </c>
      <c r="U1684" s="8" t="s">
        <v>58</v>
      </c>
      <c r="V1684" s="8" t="s">
        <v>59</v>
      </c>
      <c r="W1684" s="8" t="s">
        <v>60</v>
      </c>
      <c r="X1684" s="8" t="s">
        <v>61</v>
      </c>
      <c r="Y1684" s="8" t="s">
        <v>62</v>
      </c>
      <c r="Z1684" s="8" t="s">
        <v>63</v>
      </c>
      <c r="AA1684" s="8" t="s">
        <v>64</v>
      </c>
      <c r="AB1684" s="8" t="s">
        <v>65</v>
      </c>
      <c r="AC1684" s="8" t="s">
        <v>66</v>
      </c>
      <c r="AD1684" s="8" t="s">
        <v>67</v>
      </c>
      <c r="AE1684" s="8" t="s">
        <v>68</v>
      </c>
      <c r="AF1684" s="8" t="s">
        <v>69</v>
      </c>
      <c r="AG1684" s="8" t="s">
        <v>70</v>
      </c>
      <c r="AH1684" s="8" t="s">
        <v>71</v>
      </c>
      <c r="AI1684" s="8" t="s">
        <v>72</v>
      </c>
      <c r="AJ1684" s="8" t="s">
        <v>73</v>
      </c>
      <c r="AK1684" s="8" t="s">
        <v>74</v>
      </c>
      <c r="AL1684" s="8" t="s">
        <v>75</v>
      </c>
      <c r="AM1684" s="8" t="s">
        <v>76</v>
      </c>
      <c r="AN1684" s="8" t="s">
        <v>77</v>
      </c>
      <c r="AO1684" s="8" t="s">
        <v>78</v>
      </c>
      <c r="AP1684" s="8" t="s">
        <v>79</v>
      </c>
      <c r="AQ1684" s="8" t="s">
        <v>80</v>
      </c>
      <c r="AR1684" s="8" t="s">
        <v>81</v>
      </c>
      <c r="AS1684" s="8" t="s">
        <v>82</v>
      </c>
      <c r="AT1684" s="8" t="s">
        <v>57</v>
      </c>
      <c r="AU1684" s="8" t="s">
        <v>56</v>
      </c>
      <c r="AV1684" s="8" t="s">
        <v>57</v>
      </c>
      <c r="AW1684" s="8" t="s">
        <v>83</v>
      </c>
      <c r="AX1684" s="8" t="s">
        <v>84</v>
      </c>
      <c r="AY1684" s="8" t="s">
        <v>85</v>
      </c>
    </row>
    <row r="1685" spans="1:51">
      <c r="A1685" s="3" t="s">
        <v>86</v>
      </c>
      <c r="C1685" s="4">
        <v>1731</v>
      </c>
      <c r="D1685" s="4">
        <v>1031</v>
      </c>
      <c r="E1685" s="4">
        <v>545</v>
      </c>
      <c r="F1685" s="4">
        <v>48</v>
      </c>
      <c r="G1685" s="4">
        <v>107</v>
      </c>
      <c r="H1685" s="4">
        <v>849</v>
      </c>
      <c r="I1685" s="4">
        <v>846</v>
      </c>
      <c r="J1685" s="4">
        <v>522</v>
      </c>
      <c r="K1685" s="4">
        <v>1138</v>
      </c>
      <c r="L1685" s="4">
        <v>72</v>
      </c>
      <c r="M1685" s="4">
        <v>29</v>
      </c>
      <c r="N1685" s="4">
        <v>36</v>
      </c>
      <c r="O1685" s="4">
        <v>88</v>
      </c>
      <c r="P1685" s="4">
        <v>1607</v>
      </c>
      <c r="Q1685" s="4">
        <v>522</v>
      </c>
      <c r="R1685" s="4">
        <v>1188</v>
      </c>
      <c r="S1685" s="4">
        <v>869</v>
      </c>
      <c r="T1685" s="4">
        <v>804</v>
      </c>
      <c r="U1685" s="4">
        <v>246</v>
      </c>
      <c r="V1685" s="4">
        <v>214</v>
      </c>
      <c r="W1685" s="4">
        <v>628</v>
      </c>
      <c r="X1685" s="4">
        <v>638</v>
      </c>
      <c r="Y1685" s="4">
        <v>377</v>
      </c>
      <c r="Z1685" s="4">
        <v>305</v>
      </c>
      <c r="AA1685" s="4">
        <v>130</v>
      </c>
      <c r="AB1685" s="4">
        <v>433</v>
      </c>
      <c r="AC1685" s="4">
        <v>1245</v>
      </c>
      <c r="AD1685" s="4">
        <v>104</v>
      </c>
      <c r="AE1685" s="4">
        <v>217</v>
      </c>
      <c r="AF1685" s="4">
        <v>42</v>
      </c>
      <c r="AG1685" s="4">
        <v>512</v>
      </c>
      <c r="AH1685" s="4">
        <v>850</v>
      </c>
      <c r="AI1685" s="4">
        <v>322</v>
      </c>
      <c r="AJ1685" s="4">
        <v>496</v>
      </c>
      <c r="AK1685" s="4">
        <v>1173</v>
      </c>
      <c r="AL1685" s="4">
        <v>327</v>
      </c>
      <c r="AM1685" s="4">
        <v>54</v>
      </c>
      <c r="AN1685" s="4">
        <v>12</v>
      </c>
      <c r="AO1685" s="4">
        <v>1211</v>
      </c>
      <c r="AP1685" s="4">
        <v>14</v>
      </c>
      <c r="AQ1685" s="4">
        <v>1092</v>
      </c>
      <c r="AR1685" s="4">
        <v>527</v>
      </c>
      <c r="AS1685" s="4">
        <v>116</v>
      </c>
      <c r="AT1685" s="4">
        <v>1527</v>
      </c>
      <c r="AU1685" s="4">
        <v>573</v>
      </c>
      <c r="AV1685" s="4">
        <v>1121</v>
      </c>
      <c r="AW1685" s="4">
        <v>838</v>
      </c>
      <c r="AX1685" s="4">
        <v>227</v>
      </c>
      <c r="AY1685" s="4">
        <v>448</v>
      </c>
    </row>
    <row r="1686" spans="1:51">
      <c r="A1686" s="3"/>
    </row>
    <row r="1687" spans="1:51">
      <c r="A1687" s="3" t="s">
        <v>413</v>
      </c>
      <c r="B1687" t="s">
        <v>56</v>
      </c>
      <c r="C1687" s="4">
        <v>1126</v>
      </c>
      <c r="D1687" s="4">
        <v>608</v>
      </c>
      <c r="E1687" s="4">
        <v>416</v>
      </c>
      <c r="F1687" s="4">
        <v>28</v>
      </c>
      <c r="G1687" s="4">
        <v>75</v>
      </c>
      <c r="H1687" s="4">
        <v>585</v>
      </c>
      <c r="I1687" s="4">
        <v>516</v>
      </c>
      <c r="J1687" s="4">
        <v>352</v>
      </c>
      <c r="K1687" s="4">
        <v>725</v>
      </c>
      <c r="L1687" s="4">
        <v>41</v>
      </c>
      <c r="M1687" s="4">
        <v>19</v>
      </c>
      <c r="N1687" s="4">
        <v>26</v>
      </c>
      <c r="O1687" s="4">
        <v>60</v>
      </c>
      <c r="P1687" s="4">
        <v>1041</v>
      </c>
      <c r="Q1687" s="4">
        <v>322</v>
      </c>
      <c r="R1687" s="4">
        <v>790</v>
      </c>
      <c r="S1687" s="4">
        <v>556</v>
      </c>
      <c r="T1687" s="4">
        <v>531</v>
      </c>
      <c r="U1687" s="4">
        <v>174</v>
      </c>
      <c r="V1687" s="4">
        <v>143</v>
      </c>
      <c r="W1687" s="4">
        <v>411</v>
      </c>
      <c r="X1687" s="4">
        <v>393</v>
      </c>
      <c r="Y1687" s="4">
        <v>249</v>
      </c>
      <c r="Z1687" s="4">
        <v>187</v>
      </c>
      <c r="AA1687" s="4">
        <v>70</v>
      </c>
      <c r="AB1687" s="4">
        <v>299</v>
      </c>
      <c r="AC1687" s="4">
        <v>805</v>
      </c>
      <c r="AD1687" s="4">
        <v>62</v>
      </c>
      <c r="AE1687" s="4">
        <v>149</v>
      </c>
      <c r="AF1687" s="4">
        <v>29</v>
      </c>
      <c r="AG1687" s="4">
        <v>336</v>
      </c>
      <c r="AH1687" s="4">
        <v>574</v>
      </c>
      <c r="AI1687" s="4">
        <v>188</v>
      </c>
      <c r="AJ1687" s="4">
        <v>290</v>
      </c>
      <c r="AK1687" s="4">
        <v>798</v>
      </c>
      <c r="AL1687" s="4">
        <v>196</v>
      </c>
      <c r="AM1687" s="4">
        <v>36</v>
      </c>
      <c r="AN1687" s="4">
        <v>11</v>
      </c>
      <c r="AO1687" s="4">
        <v>815</v>
      </c>
      <c r="AP1687" s="4">
        <v>8</v>
      </c>
      <c r="AQ1687" s="4">
        <v>741</v>
      </c>
      <c r="AR1687" s="4">
        <v>326</v>
      </c>
      <c r="AS1687" s="4">
        <v>76</v>
      </c>
      <c r="AT1687" s="4">
        <v>997</v>
      </c>
      <c r="AU1687" s="4">
        <v>372</v>
      </c>
      <c r="AV1687" s="4">
        <v>729</v>
      </c>
      <c r="AW1687" s="4">
        <v>548</v>
      </c>
      <c r="AX1687" s="4">
        <v>149</v>
      </c>
      <c r="AY1687" s="4">
        <v>299</v>
      </c>
    </row>
    <row r="1688" spans="1:51">
      <c r="A1688" s="3"/>
      <c r="C1688" s="11">
        <v>0.65</v>
      </c>
      <c r="D1688" s="11">
        <v>0.59</v>
      </c>
      <c r="E1688" s="11">
        <v>0.76</v>
      </c>
      <c r="F1688" s="11">
        <v>0.56999999999999995</v>
      </c>
      <c r="G1688" s="11">
        <v>0.7</v>
      </c>
      <c r="H1688" s="11">
        <v>0.69</v>
      </c>
      <c r="I1688" s="11">
        <v>0.61</v>
      </c>
      <c r="J1688" s="11">
        <v>0.67</v>
      </c>
      <c r="K1688" s="11">
        <v>0.64</v>
      </c>
      <c r="L1688" s="11">
        <v>0.56999999999999995</v>
      </c>
      <c r="M1688" s="11">
        <v>0.66</v>
      </c>
      <c r="N1688" s="11">
        <v>0.71</v>
      </c>
      <c r="O1688" s="11">
        <v>0.68</v>
      </c>
      <c r="P1688" s="11">
        <v>0.65</v>
      </c>
      <c r="Q1688" s="11">
        <v>0.62</v>
      </c>
      <c r="R1688" s="11">
        <v>0.66</v>
      </c>
      <c r="S1688" s="11">
        <v>0.64</v>
      </c>
      <c r="T1688" s="11">
        <v>0.66</v>
      </c>
      <c r="U1688" s="11">
        <v>0.71</v>
      </c>
      <c r="V1688" s="11">
        <v>0.67</v>
      </c>
      <c r="W1688" s="11">
        <v>0.65</v>
      </c>
      <c r="X1688" s="11">
        <v>0.62</v>
      </c>
      <c r="Y1688" s="11">
        <v>0.66</v>
      </c>
      <c r="Z1688" s="11">
        <v>0.61</v>
      </c>
      <c r="AA1688" s="11">
        <v>0.54</v>
      </c>
      <c r="AB1688" s="11">
        <v>0.69</v>
      </c>
      <c r="AC1688" s="11">
        <v>0.65</v>
      </c>
      <c r="AD1688" s="11">
        <v>0.6</v>
      </c>
      <c r="AE1688" s="11">
        <v>0.69</v>
      </c>
      <c r="AF1688" s="11">
        <v>0.71</v>
      </c>
      <c r="AG1688" s="11">
        <v>0.66</v>
      </c>
      <c r="AH1688" s="11">
        <v>0.67</v>
      </c>
      <c r="AI1688" s="11">
        <v>0.59</v>
      </c>
      <c r="AJ1688" s="11">
        <v>0.57999999999999996</v>
      </c>
      <c r="AK1688" s="11">
        <v>0.68</v>
      </c>
      <c r="AL1688" s="11">
        <v>0.6</v>
      </c>
      <c r="AM1688" s="11">
        <v>0.67</v>
      </c>
      <c r="AN1688" s="11">
        <v>0.92</v>
      </c>
      <c r="AO1688" s="11">
        <v>0.67</v>
      </c>
      <c r="AP1688" s="11">
        <v>0.59</v>
      </c>
      <c r="AQ1688" s="11">
        <v>0.68</v>
      </c>
      <c r="AR1688" s="11">
        <v>0.62</v>
      </c>
      <c r="AS1688" s="11">
        <v>0.65</v>
      </c>
      <c r="AT1688" s="11">
        <v>0.65</v>
      </c>
      <c r="AU1688" s="11">
        <v>0.65</v>
      </c>
      <c r="AV1688" s="11">
        <v>0.65</v>
      </c>
      <c r="AW1688" s="11">
        <v>0.65</v>
      </c>
      <c r="AX1688" s="11">
        <v>0.65</v>
      </c>
      <c r="AY1688" s="11">
        <v>0.67</v>
      </c>
    </row>
    <row r="1689" spans="1:51">
      <c r="A1689" s="3"/>
      <c r="B1689" t="s">
        <v>57</v>
      </c>
      <c r="C1689" s="4">
        <v>373</v>
      </c>
      <c r="D1689" s="4">
        <v>274</v>
      </c>
      <c r="E1689" s="4">
        <v>74</v>
      </c>
      <c r="F1689" s="4">
        <v>10</v>
      </c>
      <c r="G1689" s="4">
        <v>14</v>
      </c>
      <c r="H1689" s="4">
        <v>156</v>
      </c>
      <c r="I1689" s="4">
        <v>208</v>
      </c>
      <c r="J1689" s="4">
        <v>100</v>
      </c>
      <c r="K1689" s="4">
        <v>257</v>
      </c>
      <c r="L1689" s="4">
        <v>17</v>
      </c>
      <c r="M1689" s="4">
        <v>4</v>
      </c>
      <c r="N1689" s="4">
        <v>7</v>
      </c>
      <c r="O1689" s="4">
        <v>14</v>
      </c>
      <c r="P1689" s="4">
        <v>350</v>
      </c>
      <c r="Q1689" s="4">
        <v>133</v>
      </c>
      <c r="R1689" s="4">
        <v>234</v>
      </c>
      <c r="S1689" s="4">
        <v>199</v>
      </c>
      <c r="T1689" s="4">
        <v>160</v>
      </c>
      <c r="U1689" s="4">
        <v>36</v>
      </c>
      <c r="V1689" s="4">
        <v>44</v>
      </c>
      <c r="W1689" s="4">
        <v>141</v>
      </c>
      <c r="X1689" s="4">
        <v>151</v>
      </c>
      <c r="Y1689" s="4">
        <v>78</v>
      </c>
      <c r="Z1689" s="4">
        <v>77</v>
      </c>
      <c r="AA1689" s="4">
        <v>40</v>
      </c>
      <c r="AB1689" s="4">
        <v>81</v>
      </c>
      <c r="AC1689" s="4">
        <v>276</v>
      </c>
      <c r="AD1689" s="4">
        <v>26</v>
      </c>
      <c r="AE1689" s="4">
        <v>42</v>
      </c>
      <c r="AF1689" s="4">
        <v>8</v>
      </c>
      <c r="AG1689" s="4">
        <v>111</v>
      </c>
      <c r="AH1689" s="4">
        <v>159</v>
      </c>
      <c r="AI1689" s="4">
        <v>94</v>
      </c>
      <c r="AJ1689" s="4">
        <v>134</v>
      </c>
      <c r="AK1689" s="4">
        <v>227</v>
      </c>
      <c r="AL1689" s="4">
        <v>89</v>
      </c>
      <c r="AM1689" s="4">
        <v>7</v>
      </c>
      <c r="AN1689" s="4">
        <v>1</v>
      </c>
      <c r="AO1689" s="4">
        <v>247</v>
      </c>
      <c r="AP1689" s="4">
        <v>3</v>
      </c>
      <c r="AQ1689" s="4">
        <v>222</v>
      </c>
      <c r="AR1689" s="4">
        <v>123</v>
      </c>
      <c r="AS1689" s="4">
        <v>23</v>
      </c>
      <c r="AT1689" s="4">
        <v>332</v>
      </c>
      <c r="AU1689" s="4">
        <v>119</v>
      </c>
      <c r="AV1689" s="4">
        <v>245</v>
      </c>
      <c r="AW1689" s="4">
        <v>194</v>
      </c>
      <c r="AX1689" s="4">
        <v>48</v>
      </c>
      <c r="AY1689" s="4">
        <v>89</v>
      </c>
    </row>
    <row r="1690" spans="1:51">
      <c r="A1690" s="3"/>
      <c r="C1690" s="11">
        <v>0.22</v>
      </c>
      <c r="D1690" s="11">
        <v>0.27</v>
      </c>
      <c r="E1690" s="11">
        <v>0.14000000000000001</v>
      </c>
      <c r="F1690" s="11">
        <v>0.21</v>
      </c>
      <c r="G1690" s="11">
        <v>0.13</v>
      </c>
      <c r="H1690" s="11">
        <v>0.18</v>
      </c>
      <c r="I1690" s="11">
        <v>0.25</v>
      </c>
      <c r="J1690" s="11">
        <v>0.19</v>
      </c>
      <c r="K1690" s="11">
        <v>0.23</v>
      </c>
      <c r="L1690" s="11">
        <v>0.24</v>
      </c>
      <c r="M1690" s="11">
        <v>0.13</v>
      </c>
      <c r="N1690" s="11">
        <v>0.19</v>
      </c>
      <c r="O1690" s="11">
        <v>0.16</v>
      </c>
      <c r="P1690" s="11">
        <v>0.22</v>
      </c>
      <c r="Q1690" s="11">
        <v>0.26</v>
      </c>
      <c r="R1690" s="11">
        <v>0.2</v>
      </c>
      <c r="S1690" s="11">
        <v>0.23</v>
      </c>
      <c r="T1690" s="11">
        <v>0.2</v>
      </c>
      <c r="U1690" s="11">
        <v>0.15</v>
      </c>
      <c r="V1690" s="11">
        <v>0.21</v>
      </c>
      <c r="W1690" s="11">
        <v>0.23</v>
      </c>
      <c r="X1690" s="11">
        <v>0.24</v>
      </c>
      <c r="Y1690" s="11">
        <v>0.21</v>
      </c>
      <c r="Z1690" s="11">
        <v>0.25</v>
      </c>
      <c r="AA1690" s="11">
        <v>0.31</v>
      </c>
      <c r="AB1690" s="11">
        <v>0.19</v>
      </c>
      <c r="AC1690" s="11">
        <v>0.22</v>
      </c>
      <c r="AD1690" s="11">
        <v>0.25</v>
      </c>
      <c r="AE1690" s="11">
        <v>0.19</v>
      </c>
      <c r="AF1690" s="11">
        <v>0.2</v>
      </c>
      <c r="AG1690" s="11">
        <v>0.22</v>
      </c>
      <c r="AH1690" s="11">
        <v>0.19</v>
      </c>
      <c r="AI1690" s="11">
        <v>0.28999999999999998</v>
      </c>
      <c r="AJ1690" s="11">
        <v>0.27</v>
      </c>
      <c r="AK1690" s="11">
        <v>0.19</v>
      </c>
      <c r="AL1690" s="11">
        <v>0.27</v>
      </c>
      <c r="AM1690" s="11">
        <v>0.12</v>
      </c>
      <c r="AN1690" s="11">
        <v>0.08</v>
      </c>
      <c r="AO1690" s="11">
        <v>0.2</v>
      </c>
      <c r="AP1690" s="11">
        <v>0.19</v>
      </c>
      <c r="AQ1690" s="11">
        <v>0.2</v>
      </c>
      <c r="AR1690" s="11">
        <v>0.23</v>
      </c>
      <c r="AS1690" s="11">
        <v>0.2</v>
      </c>
      <c r="AT1690" s="11">
        <v>0.22</v>
      </c>
      <c r="AU1690" s="11">
        <v>0.21</v>
      </c>
      <c r="AV1690" s="11">
        <v>0.22</v>
      </c>
      <c r="AW1690" s="11">
        <v>0.23</v>
      </c>
      <c r="AX1690" s="11">
        <v>0.21</v>
      </c>
      <c r="AY1690" s="11">
        <v>0.2</v>
      </c>
    </row>
    <row r="1691" spans="1:51">
      <c r="A1691" s="3"/>
      <c r="B1691" t="s">
        <v>131</v>
      </c>
      <c r="C1691" s="4">
        <v>233</v>
      </c>
      <c r="D1691" s="4">
        <v>149</v>
      </c>
      <c r="E1691" s="4">
        <v>55</v>
      </c>
      <c r="F1691" s="4">
        <v>10</v>
      </c>
      <c r="G1691" s="4">
        <v>19</v>
      </c>
      <c r="H1691" s="4">
        <v>108</v>
      </c>
      <c r="I1691" s="4">
        <v>122</v>
      </c>
      <c r="J1691" s="4">
        <v>70</v>
      </c>
      <c r="K1691" s="4">
        <v>155</v>
      </c>
      <c r="L1691" s="4">
        <v>14</v>
      </c>
      <c r="M1691" s="4">
        <v>6</v>
      </c>
      <c r="N1691" s="4">
        <v>4</v>
      </c>
      <c r="O1691" s="4">
        <v>14</v>
      </c>
      <c r="P1691" s="4">
        <v>216</v>
      </c>
      <c r="Q1691" s="4">
        <v>67</v>
      </c>
      <c r="R1691" s="4">
        <v>164</v>
      </c>
      <c r="S1691" s="4">
        <v>114</v>
      </c>
      <c r="T1691" s="4">
        <v>113</v>
      </c>
      <c r="U1691" s="4">
        <v>35</v>
      </c>
      <c r="V1691" s="4">
        <v>27</v>
      </c>
      <c r="W1691" s="4">
        <v>76</v>
      </c>
      <c r="X1691" s="4">
        <v>93</v>
      </c>
      <c r="Y1691" s="4">
        <v>50</v>
      </c>
      <c r="Z1691" s="4">
        <v>41</v>
      </c>
      <c r="AA1691" s="4">
        <v>20</v>
      </c>
      <c r="AB1691" s="4">
        <v>53</v>
      </c>
      <c r="AC1691" s="4">
        <v>164</v>
      </c>
      <c r="AD1691" s="4">
        <v>15</v>
      </c>
      <c r="AE1691" s="4">
        <v>26</v>
      </c>
      <c r="AF1691" s="4">
        <v>4</v>
      </c>
      <c r="AG1691" s="4">
        <v>65</v>
      </c>
      <c r="AH1691" s="4">
        <v>118</v>
      </c>
      <c r="AI1691" s="4">
        <v>40</v>
      </c>
      <c r="AJ1691" s="4">
        <v>73</v>
      </c>
      <c r="AK1691" s="4">
        <v>147</v>
      </c>
      <c r="AL1691" s="4">
        <v>43</v>
      </c>
      <c r="AM1691" s="4">
        <v>11</v>
      </c>
      <c r="AN1691" s="4" t="s">
        <v>14</v>
      </c>
      <c r="AO1691" s="4">
        <v>149</v>
      </c>
      <c r="AP1691" s="4">
        <v>3</v>
      </c>
      <c r="AQ1691" s="4">
        <v>129</v>
      </c>
      <c r="AR1691" s="4">
        <v>77</v>
      </c>
      <c r="AS1691" s="4">
        <v>16</v>
      </c>
      <c r="AT1691" s="4">
        <v>199</v>
      </c>
      <c r="AU1691" s="4">
        <v>83</v>
      </c>
      <c r="AV1691" s="4">
        <v>147</v>
      </c>
      <c r="AW1691" s="4">
        <v>96</v>
      </c>
      <c r="AX1691" s="4">
        <v>30</v>
      </c>
      <c r="AY1691" s="4">
        <v>59</v>
      </c>
    </row>
    <row r="1692" spans="1:51">
      <c r="A1692" s="3"/>
      <c r="C1692" s="11">
        <v>0.13</v>
      </c>
      <c r="D1692" s="11">
        <v>0.14000000000000001</v>
      </c>
      <c r="E1692" s="11">
        <v>0.1</v>
      </c>
      <c r="F1692" s="11">
        <v>0.21</v>
      </c>
      <c r="G1692" s="11">
        <v>0.17</v>
      </c>
      <c r="H1692" s="11">
        <v>0.13</v>
      </c>
      <c r="I1692" s="11">
        <v>0.14000000000000001</v>
      </c>
      <c r="J1692" s="11">
        <v>0.13</v>
      </c>
      <c r="K1692" s="11">
        <v>0.14000000000000001</v>
      </c>
      <c r="L1692" s="11">
        <v>0.19</v>
      </c>
      <c r="M1692" s="11">
        <v>0.22</v>
      </c>
      <c r="N1692" s="11">
        <v>0.11</v>
      </c>
      <c r="O1692" s="11">
        <v>0.16</v>
      </c>
      <c r="P1692" s="11">
        <v>0.13</v>
      </c>
      <c r="Q1692" s="11">
        <v>0.13</v>
      </c>
      <c r="R1692" s="11">
        <v>0.14000000000000001</v>
      </c>
      <c r="S1692" s="11">
        <v>0.13</v>
      </c>
      <c r="T1692" s="11">
        <v>0.14000000000000001</v>
      </c>
      <c r="U1692" s="11">
        <v>0.14000000000000001</v>
      </c>
      <c r="V1692" s="11">
        <v>0.13</v>
      </c>
      <c r="W1692" s="11">
        <v>0.12</v>
      </c>
      <c r="X1692" s="11">
        <v>0.15</v>
      </c>
      <c r="Y1692" s="11">
        <v>0.13</v>
      </c>
      <c r="Z1692" s="11">
        <v>0.13</v>
      </c>
      <c r="AA1692" s="11">
        <v>0.15</v>
      </c>
      <c r="AB1692" s="11">
        <v>0.12</v>
      </c>
      <c r="AC1692" s="11">
        <v>0.13</v>
      </c>
      <c r="AD1692" s="11">
        <v>0.15</v>
      </c>
      <c r="AE1692" s="11">
        <v>0.12</v>
      </c>
      <c r="AF1692" s="11">
        <v>0.09</v>
      </c>
      <c r="AG1692" s="11">
        <v>0.13</v>
      </c>
      <c r="AH1692" s="11">
        <v>0.14000000000000001</v>
      </c>
      <c r="AI1692" s="11">
        <v>0.12</v>
      </c>
      <c r="AJ1692" s="11">
        <v>0.15</v>
      </c>
      <c r="AK1692" s="11">
        <v>0.13</v>
      </c>
      <c r="AL1692" s="11">
        <v>0.13</v>
      </c>
      <c r="AM1692" s="11">
        <v>0.2</v>
      </c>
      <c r="AN1692" s="4" t="s">
        <v>14</v>
      </c>
      <c r="AO1692" s="11">
        <v>0.12</v>
      </c>
      <c r="AP1692" s="11">
        <v>0.22</v>
      </c>
      <c r="AQ1692" s="11">
        <v>0.12</v>
      </c>
      <c r="AR1692" s="11">
        <v>0.15</v>
      </c>
      <c r="AS1692" s="11">
        <v>0.14000000000000001</v>
      </c>
      <c r="AT1692" s="11">
        <v>0.13</v>
      </c>
      <c r="AU1692" s="11">
        <v>0.14000000000000001</v>
      </c>
      <c r="AV1692" s="11">
        <v>0.13</v>
      </c>
      <c r="AW1692" s="11">
        <v>0.11</v>
      </c>
      <c r="AX1692" s="11">
        <v>0.13</v>
      </c>
      <c r="AY1692" s="11">
        <v>0.13</v>
      </c>
    </row>
    <row r="1693" spans="1:51">
      <c r="A1693" s="3"/>
    </row>
    <row r="1694" spans="1:51">
      <c r="A1694" s="3"/>
    </row>
    <row r="1695" spans="1:51">
      <c r="A1695" s="2" t="s">
        <v>414</v>
      </c>
    </row>
    <row r="1696" spans="1:51">
      <c r="A1696" s="3"/>
    </row>
    <row r="1697" spans="1:51" s="10" customFormat="1" ht="29.25" customHeight="1">
      <c r="A1697" s="9"/>
      <c r="C1697" s="7" t="s">
        <v>39</v>
      </c>
      <c r="D1697" s="14" t="s">
        <v>15</v>
      </c>
      <c r="E1697" s="15"/>
      <c r="F1697" s="15"/>
      <c r="G1697" s="15"/>
      <c r="H1697" s="14" t="s">
        <v>16</v>
      </c>
      <c r="I1697" s="15"/>
      <c r="J1697" s="14" t="s">
        <v>17</v>
      </c>
      <c r="K1697" s="15"/>
      <c r="L1697" s="15"/>
      <c r="M1697" s="15"/>
      <c r="N1697" s="15"/>
      <c r="O1697" s="14" t="s">
        <v>40</v>
      </c>
      <c r="P1697" s="15"/>
      <c r="Q1697" s="14" t="s">
        <v>19</v>
      </c>
      <c r="R1697" s="15"/>
      <c r="S1697" s="14" t="s">
        <v>41</v>
      </c>
      <c r="T1697" s="15"/>
      <c r="U1697" s="14" t="s">
        <v>42</v>
      </c>
      <c r="V1697" s="15"/>
      <c r="W1697" s="15"/>
      <c r="X1697" s="15"/>
      <c r="Y1697" s="14" t="s">
        <v>22</v>
      </c>
      <c r="Z1697" s="15"/>
      <c r="AA1697" s="15"/>
      <c r="AB1697" s="15"/>
      <c r="AC1697" s="15"/>
      <c r="AD1697" s="15"/>
      <c r="AE1697" s="15"/>
      <c r="AF1697" s="15"/>
      <c r="AG1697" s="14" t="s">
        <v>23</v>
      </c>
      <c r="AH1697" s="15"/>
      <c r="AI1697" s="15"/>
      <c r="AJ1697" s="14" t="s">
        <v>24</v>
      </c>
      <c r="AK1697" s="15"/>
      <c r="AL1697" s="14" t="s">
        <v>25</v>
      </c>
      <c r="AM1697" s="15"/>
      <c r="AN1697" s="15"/>
      <c r="AO1697" s="15"/>
      <c r="AP1697" s="15"/>
      <c r="AQ1697" s="15"/>
      <c r="AR1697" s="15"/>
      <c r="AS1697" s="14" t="s">
        <v>26</v>
      </c>
      <c r="AT1697" s="15"/>
      <c r="AU1697" s="14" t="s">
        <v>43</v>
      </c>
      <c r="AV1697" s="15"/>
      <c r="AW1697" s="14" t="s">
        <v>44</v>
      </c>
      <c r="AX1697" s="15"/>
      <c r="AY1697" s="15"/>
    </row>
    <row r="1698" spans="1:51" s="7" customFormat="1" ht="32.25" customHeight="1">
      <c r="A1698" s="6"/>
      <c r="D1698" s="8" t="s">
        <v>45</v>
      </c>
      <c r="E1698" s="8" t="s">
        <v>46</v>
      </c>
      <c r="F1698" s="8" t="s">
        <v>47</v>
      </c>
      <c r="G1698" s="8" t="s">
        <v>48</v>
      </c>
      <c r="H1698" s="8" t="s">
        <v>49</v>
      </c>
      <c r="I1698" s="8" t="s">
        <v>50</v>
      </c>
      <c r="J1698" s="8" t="s">
        <v>51</v>
      </c>
      <c r="K1698" s="8" t="s">
        <v>52</v>
      </c>
      <c r="L1698" s="8" t="s">
        <v>53</v>
      </c>
      <c r="M1698" s="8" t="s">
        <v>54</v>
      </c>
      <c r="N1698" s="8" t="s">
        <v>55</v>
      </c>
      <c r="O1698" s="8" t="s">
        <v>56</v>
      </c>
      <c r="P1698" s="8" t="s">
        <v>57</v>
      </c>
      <c r="Q1698" s="8" t="s">
        <v>56</v>
      </c>
      <c r="R1698" s="8" t="s">
        <v>57</v>
      </c>
      <c r="S1698" s="8" t="s">
        <v>56</v>
      </c>
      <c r="T1698" s="8" t="s">
        <v>57</v>
      </c>
      <c r="U1698" s="8" t="s">
        <v>58</v>
      </c>
      <c r="V1698" s="8" t="s">
        <v>59</v>
      </c>
      <c r="W1698" s="8" t="s">
        <v>60</v>
      </c>
      <c r="X1698" s="8" t="s">
        <v>61</v>
      </c>
      <c r="Y1698" s="8" t="s">
        <v>62</v>
      </c>
      <c r="Z1698" s="8" t="s">
        <v>63</v>
      </c>
      <c r="AA1698" s="8" t="s">
        <v>64</v>
      </c>
      <c r="AB1698" s="8" t="s">
        <v>65</v>
      </c>
      <c r="AC1698" s="8" t="s">
        <v>66</v>
      </c>
      <c r="AD1698" s="8" t="s">
        <v>67</v>
      </c>
      <c r="AE1698" s="8" t="s">
        <v>68</v>
      </c>
      <c r="AF1698" s="8" t="s">
        <v>69</v>
      </c>
      <c r="AG1698" s="8" t="s">
        <v>70</v>
      </c>
      <c r="AH1698" s="8" t="s">
        <v>71</v>
      </c>
      <c r="AI1698" s="8" t="s">
        <v>72</v>
      </c>
      <c r="AJ1698" s="8" t="s">
        <v>73</v>
      </c>
      <c r="AK1698" s="8" t="s">
        <v>74</v>
      </c>
      <c r="AL1698" s="8" t="s">
        <v>75</v>
      </c>
      <c r="AM1698" s="8" t="s">
        <v>76</v>
      </c>
      <c r="AN1698" s="8" t="s">
        <v>77</v>
      </c>
      <c r="AO1698" s="8" t="s">
        <v>78</v>
      </c>
      <c r="AP1698" s="8" t="s">
        <v>79</v>
      </c>
      <c r="AQ1698" s="8" t="s">
        <v>80</v>
      </c>
      <c r="AR1698" s="8" t="s">
        <v>81</v>
      </c>
      <c r="AS1698" s="8" t="s">
        <v>82</v>
      </c>
      <c r="AT1698" s="8" t="s">
        <v>57</v>
      </c>
      <c r="AU1698" s="8" t="s">
        <v>56</v>
      </c>
      <c r="AV1698" s="8" t="s">
        <v>57</v>
      </c>
      <c r="AW1698" s="8" t="s">
        <v>83</v>
      </c>
      <c r="AX1698" s="8" t="s">
        <v>84</v>
      </c>
      <c r="AY1698" s="8" t="s">
        <v>85</v>
      </c>
    </row>
    <row r="1699" spans="1:51">
      <c r="A1699" s="3" t="s">
        <v>86</v>
      </c>
      <c r="C1699" s="4">
        <v>3798</v>
      </c>
      <c r="D1699" s="4">
        <v>2254</v>
      </c>
      <c r="E1699" s="4">
        <v>808</v>
      </c>
      <c r="F1699" s="4">
        <v>587</v>
      </c>
      <c r="G1699" s="4">
        <v>148</v>
      </c>
      <c r="H1699" s="4">
        <v>1558</v>
      </c>
      <c r="I1699" s="4">
        <v>1757</v>
      </c>
      <c r="J1699" s="4">
        <v>1318</v>
      </c>
      <c r="K1699" s="4">
        <v>1919</v>
      </c>
      <c r="L1699" s="4">
        <v>321</v>
      </c>
      <c r="M1699" s="4">
        <v>85</v>
      </c>
      <c r="N1699" s="4">
        <v>179</v>
      </c>
      <c r="O1699" s="4">
        <v>774</v>
      </c>
      <c r="P1699" s="4">
        <v>2541</v>
      </c>
      <c r="Q1699" s="4">
        <v>1208</v>
      </c>
      <c r="R1699" s="4">
        <v>2241</v>
      </c>
      <c r="S1699" s="4">
        <v>1635</v>
      </c>
      <c r="T1699" s="4">
        <v>1629</v>
      </c>
      <c r="U1699" s="4">
        <v>691</v>
      </c>
      <c r="V1699" s="4">
        <v>478</v>
      </c>
      <c r="W1699" s="4">
        <v>1179</v>
      </c>
      <c r="X1699" s="4">
        <v>1439</v>
      </c>
      <c r="Y1699" s="4">
        <v>832</v>
      </c>
      <c r="Z1699" s="4">
        <v>718</v>
      </c>
      <c r="AA1699" s="4">
        <v>411</v>
      </c>
      <c r="AB1699" s="4">
        <v>810</v>
      </c>
      <c r="AC1699" s="4">
        <v>2770</v>
      </c>
      <c r="AD1699" s="4">
        <v>186</v>
      </c>
      <c r="AE1699" s="4">
        <v>365</v>
      </c>
      <c r="AF1699" s="4">
        <v>112</v>
      </c>
      <c r="AG1699" s="4">
        <v>1242</v>
      </c>
      <c r="AH1699" s="4">
        <v>1615</v>
      </c>
      <c r="AI1699" s="4">
        <v>813</v>
      </c>
      <c r="AJ1699" s="4">
        <v>1238</v>
      </c>
      <c r="AK1699" s="4">
        <v>2393</v>
      </c>
      <c r="AL1699" s="4">
        <v>997</v>
      </c>
      <c r="AM1699" s="4">
        <v>236</v>
      </c>
      <c r="AN1699" s="4">
        <v>27</v>
      </c>
      <c r="AO1699" s="4">
        <v>2173</v>
      </c>
      <c r="AP1699" s="4">
        <v>56</v>
      </c>
      <c r="AQ1699" s="4">
        <v>1910</v>
      </c>
      <c r="AR1699" s="4">
        <v>1578</v>
      </c>
      <c r="AS1699" s="4">
        <v>230</v>
      </c>
      <c r="AT1699" s="4">
        <v>3340</v>
      </c>
      <c r="AU1699" s="4">
        <v>1158</v>
      </c>
      <c r="AV1699" s="4">
        <v>2157</v>
      </c>
      <c r="AW1699" s="4">
        <v>1723</v>
      </c>
      <c r="AX1699" s="4">
        <v>570</v>
      </c>
      <c r="AY1699" s="4">
        <v>933</v>
      </c>
    </row>
    <row r="1700" spans="1:51">
      <c r="A1700" s="3"/>
    </row>
    <row r="1701" spans="1:51">
      <c r="A1701" s="3" t="s">
        <v>415</v>
      </c>
      <c r="B1701" t="s">
        <v>56</v>
      </c>
      <c r="C1701" s="4">
        <v>1996</v>
      </c>
      <c r="D1701" s="4">
        <v>1117</v>
      </c>
      <c r="E1701" s="4">
        <v>582</v>
      </c>
      <c r="F1701" s="4">
        <v>200</v>
      </c>
      <c r="G1701" s="4">
        <v>96</v>
      </c>
      <c r="H1701" s="4">
        <v>912</v>
      </c>
      <c r="I1701" s="4">
        <v>914</v>
      </c>
      <c r="J1701" s="4">
        <v>703</v>
      </c>
      <c r="K1701" s="4">
        <v>1072</v>
      </c>
      <c r="L1701" s="4">
        <v>160</v>
      </c>
      <c r="M1701" s="4">
        <v>47</v>
      </c>
      <c r="N1701" s="4">
        <v>88</v>
      </c>
      <c r="O1701" s="4">
        <v>367</v>
      </c>
      <c r="P1701" s="4">
        <v>1459</v>
      </c>
      <c r="Q1701" s="4">
        <v>632</v>
      </c>
      <c r="R1701" s="4">
        <v>1259</v>
      </c>
      <c r="S1701" s="4">
        <v>902</v>
      </c>
      <c r="T1701" s="4">
        <v>902</v>
      </c>
      <c r="U1701" s="4">
        <v>326</v>
      </c>
      <c r="V1701" s="4">
        <v>252</v>
      </c>
      <c r="W1701" s="4">
        <v>675</v>
      </c>
      <c r="X1701" s="4">
        <v>733</v>
      </c>
      <c r="Y1701" s="4">
        <v>433</v>
      </c>
      <c r="Z1701" s="4">
        <v>378</v>
      </c>
      <c r="AA1701" s="4">
        <v>194</v>
      </c>
      <c r="AB1701" s="4">
        <v>453</v>
      </c>
      <c r="AC1701" s="4">
        <v>1457</v>
      </c>
      <c r="AD1701" s="4">
        <v>91</v>
      </c>
      <c r="AE1701" s="4">
        <v>203</v>
      </c>
      <c r="AF1701" s="4">
        <v>56</v>
      </c>
      <c r="AG1701" s="4">
        <v>597</v>
      </c>
      <c r="AH1701" s="4">
        <v>941</v>
      </c>
      <c r="AI1701" s="4">
        <v>392</v>
      </c>
      <c r="AJ1701" s="4">
        <v>604</v>
      </c>
      <c r="AK1701" s="4">
        <v>1310</v>
      </c>
      <c r="AL1701" s="4">
        <v>477</v>
      </c>
      <c r="AM1701" s="4">
        <v>122</v>
      </c>
      <c r="AN1701" s="4">
        <v>18</v>
      </c>
      <c r="AO1701" s="4">
        <v>1231</v>
      </c>
      <c r="AP1701" s="4">
        <v>20</v>
      </c>
      <c r="AQ1701" s="4">
        <v>1087</v>
      </c>
      <c r="AR1701" s="4">
        <v>780</v>
      </c>
      <c r="AS1701" s="4">
        <v>135</v>
      </c>
      <c r="AT1701" s="4">
        <v>1752</v>
      </c>
      <c r="AU1701" s="4">
        <v>652</v>
      </c>
      <c r="AV1701" s="4">
        <v>1174</v>
      </c>
      <c r="AW1701" s="4">
        <v>937</v>
      </c>
      <c r="AX1701" s="4">
        <v>292</v>
      </c>
      <c r="AY1701" s="4">
        <v>525</v>
      </c>
    </row>
    <row r="1702" spans="1:51">
      <c r="A1702" s="3"/>
      <c r="C1702" s="11">
        <v>0.53</v>
      </c>
      <c r="D1702" s="11">
        <v>0.5</v>
      </c>
      <c r="E1702" s="11">
        <v>0.72</v>
      </c>
      <c r="F1702" s="11">
        <v>0.34</v>
      </c>
      <c r="G1702" s="11">
        <v>0.65</v>
      </c>
      <c r="H1702" s="11">
        <v>0.59</v>
      </c>
      <c r="I1702" s="11">
        <v>0.52</v>
      </c>
      <c r="J1702" s="11">
        <v>0.53</v>
      </c>
      <c r="K1702" s="11">
        <v>0.56000000000000005</v>
      </c>
      <c r="L1702" s="11">
        <v>0.5</v>
      </c>
      <c r="M1702" s="11">
        <v>0.56000000000000005</v>
      </c>
      <c r="N1702" s="11">
        <v>0.49</v>
      </c>
      <c r="O1702" s="11">
        <v>0.47</v>
      </c>
      <c r="P1702" s="11">
        <v>0.56999999999999995</v>
      </c>
      <c r="Q1702" s="11">
        <v>0.52</v>
      </c>
      <c r="R1702" s="11">
        <v>0.56000000000000005</v>
      </c>
      <c r="S1702" s="11">
        <v>0.55000000000000004</v>
      </c>
      <c r="T1702" s="11">
        <v>0.55000000000000004</v>
      </c>
      <c r="U1702" s="11">
        <v>0.47</v>
      </c>
      <c r="V1702" s="11">
        <v>0.53</v>
      </c>
      <c r="W1702" s="11">
        <v>0.56999999999999995</v>
      </c>
      <c r="X1702" s="11">
        <v>0.51</v>
      </c>
      <c r="Y1702" s="11">
        <v>0.52</v>
      </c>
      <c r="Z1702" s="11">
        <v>0.53</v>
      </c>
      <c r="AA1702" s="11">
        <v>0.47</v>
      </c>
      <c r="AB1702" s="11">
        <v>0.56000000000000005</v>
      </c>
      <c r="AC1702" s="11">
        <v>0.53</v>
      </c>
      <c r="AD1702" s="11">
        <v>0.49</v>
      </c>
      <c r="AE1702" s="11">
        <v>0.56000000000000005</v>
      </c>
      <c r="AF1702" s="11">
        <v>0.5</v>
      </c>
      <c r="AG1702" s="11">
        <v>0.48</v>
      </c>
      <c r="AH1702" s="11">
        <v>0.57999999999999996</v>
      </c>
      <c r="AI1702" s="11">
        <v>0.48</v>
      </c>
      <c r="AJ1702" s="11">
        <v>0.49</v>
      </c>
      <c r="AK1702" s="11">
        <v>0.55000000000000004</v>
      </c>
      <c r="AL1702" s="11">
        <v>0.48</v>
      </c>
      <c r="AM1702" s="11">
        <v>0.52</v>
      </c>
      <c r="AN1702" s="11">
        <v>0.67</v>
      </c>
      <c r="AO1702" s="11">
        <v>0.56999999999999995</v>
      </c>
      <c r="AP1702" s="11">
        <v>0.36</v>
      </c>
      <c r="AQ1702" s="11">
        <v>0.56999999999999995</v>
      </c>
      <c r="AR1702" s="11">
        <v>0.49</v>
      </c>
      <c r="AS1702" s="11">
        <v>0.59</v>
      </c>
      <c r="AT1702" s="11">
        <v>0.52</v>
      </c>
      <c r="AU1702" s="11">
        <v>0.56000000000000005</v>
      </c>
      <c r="AV1702" s="11">
        <v>0.54</v>
      </c>
      <c r="AW1702" s="11">
        <v>0.54</v>
      </c>
      <c r="AX1702" s="11">
        <v>0.51</v>
      </c>
      <c r="AY1702" s="11">
        <v>0.56000000000000005</v>
      </c>
    </row>
    <row r="1703" spans="1:51">
      <c r="A1703" s="3"/>
      <c r="B1703" t="s">
        <v>57</v>
      </c>
      <c r="C1703" s="4">
        <v>1216</v>
      </c>
      <c r="D1703" s="4">
        <v>817</v>
      </c>
      <c r="E1703" s="4">
        <v>144</v>
      </c>
      <c r="F1703" s="4">
        <v>230</v>
      </c>
      <c r="G1703" s="4">
        <v>25</v>
      </c>
      <c r="H1703" s="4">
        <v>434</v>
      </c>
      <c r="I1703" s="4">
        <v>582</v>
      </c>
      <c r="J1703" s="4">
        <v>425</v>
      </c>
      <c r="K1703" s="4">
        <v>573</v>
      </c>
      <c r="L1703" s="4">
        <v>110</v>
      </c>
      <c r="M1703" s="4">
        <v>25</v>
      </c>
      <c r="N1703" s="4">
        <v>63</v>
      </c>
      <c r="O1703" s="4">
        <v>303</v>
      </c>
      <c r="P1703" s="4">
        <v>713</v>
      </c>
      <c r="Q1703" s="4">
        <v>405</v>
      </c>
      <c r="R1703" s="4">
        <v>651</v>
      </c>
      <c r="S1703" s="4">
        <v>512</v>
      </c>
      <c r="T1703" s="4">
        <v>490</v>
      </c>
      <c r="U1703" s="4">
        <v>217</v>
      </c>
      <c r="V1703" s="4">
        <v>134</v>
      </c>
      <c r="W1703" s="4">
        <v>356</v>
      </c>
      <c r="X1703" s="4">
        <v>508</v>
      </c>
      <c r="Y1703" s="4">
        <v>281</v>
      </c>
      <c r="Z1703" s="4">
        <v>233</v>
      </c>
      <c r="AA1703" s="4">
        <v>140</v>
      </c>
      <c r="AB1703" s="4">
        <v>257</v>
      </c>
      <c r="AC1703" s="4">
        <v>912</v>
      </c>
      <c r="AD1703" s="4">
        <v>68</v>
      </c>
      <c r="AE1703" s="4">
        <v>105</v>
      </c>
      <c r="AF1703" s="4">
        <v>35</v>
      </c>
      <c r="AG1703" s="4">
        <v>407</v>
      </c>
      <c r="AH1703" s="4">
        <v>450</v>
      </c>
      <c r="AI1703" s="4">
        <v>326</v>
      </c>
      <c r="AJ1703" s="4">
        <v>456</v>
      </c>
      <c r="AK1703" s="4">
        <v>710</v>
      </c>
      <c r="AL1703" s="4">
        <v>350</v>
      </c>
      <c r="AM1703" s="4">
        <v>67</v>
      </c>
      <c r="AN1703" s="4">
        <v>9</v>
      </c>
      <c r="AO1703" s="4">
        <v>657</v>
      </c>
      <c r="AP1703" s="4">
        <v>23</v>
      </c>
      <c r="AQ1703" s="4">
        <v>584</v>
      </c>
      <c r="AR1703" s="4">
        <v>522</v>
      </c>
      <c r="AS1703" s="4">
        <v>60</v>
      </c>
      <c r="AT1703" s="4">
        <v>1088</v>
      </c>
      <c r="AU1703" s="4">
        <v>333</v>
      </c>
      <c r="AV1703" s="4">
        <v>684</v>
      </c>
      <c r="AW1703" s="4">
        <v>559</v>
      </c>
      <c r="AX1703" s="4">
        <v>196</v>
      </c>
      <c r="AY1703" s="4">
        <v>280</v>
      </c>
    </row>
    <row r="1704" spans="1:51">
      <c r="A1704" s="3"/>
      <c r="C1704" s="11">
        <v>0.32</v>
      </c>
      <c r="D1704" s="11">
        <v>0.36</v>
      </c>
      <c r="E1704" s="11">
        <v>0.18</v>
      </c>
      <c r="F1704" s="11">
        <v>0.39</v>
      </c>
      <c r="G1704" s="11">
        <v>0.17</v>
      </c>
      <c r="H1704" s="11">
        <v>0.28000000000000003</v>
      </c>
      <c r="I1704" s="11">
        <v>0.33</v>
      </c>
      <c r="J1704" s="11">
        <v>0.32</v>
      </c>
      <c r="K1704" s="11">
        <v>0.3</v>
      </c>
      <c r="L1704" s="11">
        <v>0.34</v>
      </c>
      <c r="M1704" s="11">
        <v>0.28999999999999998</v>
      </c>
      <c r="N1704" s="11">
        <v>0.36</v>
      </c>
      <c r="O1704" s="11">
        <v>0.39</v>
      </c>
      <c r="P1704" s="11">
        <v>0.28000000000000003</v>
      </c>
      <c r="Q1704" s="11">
        <v>0.34</v>
      </c>
      <c r="R1704" s="11">
        <v>0.28999999999999998</v>
      </c>
      <c r="S1704" s="11">
        <v>0.31</v>
      </c>
      <c r="T1704" s="11">
        <v>0.3</v>
      </c>
      <c r="U1704" s="11">
        <v>0.31</v>
      </c>
      <c r="V1704" s="11">
        <v>0.28000000000000003</v>
      </c>
      <c r="W1704" s="11">
        <v>0.3</v>
      </c>
      <c r="X1704" s="11">
        <v>0.35</v>
      </c>
      <c r="Y1704" s="11">
        <v>0.34</v>
      </c>
      <c r="Z1704" s="11">
        <v>0.33</v>
      </c>
      <c r="AA1704" s="11">
        <v>0.34</v>
      </c>
      <c r="AB1704" s="11">
        <v>0.32</v>
      </c>
      <c r="AC1704" s="11">
        <v>0.33</v>
      </c>
      <c r="AD1704" s="11">
        <v>0.37</v>
      </c>
      <c r="AE1704" s="11">
        <v>0.28999999999999998</v>
      </c>
      <c r="AF1704" s="11">
        <v>0.32</v>
      </c>
      <c r="AG1704" s="11">
        <v>0.33</v>
      </c>
      <c r="AH1704" s="11">
        <v>0.28000000000000003</v>
      </c>
      <c r="AI1704" s="11">
        <v>0.4</v>
      </c>
      <c r="AJ1704" s="11">
        <v>0.37</v>
      </c>
      <c r="AK1704" s="11">
        <v>0.3</v>
      </c>
      <c r="AL1704" s="11">
        <v>0.35</v>
      </c>
      <c r="AM1704" s="11">
        <v>0.28999999999999998</v>
      </c>
      <c r="AN1704" s="11">
        <v>0.33</v>
      </c>
      <c r="AO1704" s="11">
        <v>0.3</v>
      </c>
      <c r="AP1704" s="11">
        <v>0.41</v>
      </c>
      <c r="AQ1704" s="11">
        <v>0.31</v>
      </c>
      <c r="AR1704" s="11">
        <v>0.33</v>
      </c>
      <c r="AS1704" s="11">
        <v>0.26</v>
      </c>
      <c r="AT1704" s="11">
        <v>0.33</v>
      </c>
      <c r="AU1704" s="11">
        <v>0.28999999999999998</v>
      </c>
      <c r="AV1704" s="11">
        <v>0.32</v>
      </c>
      <c r="AW1704" s="11">
        <v>0.32</v>
      </c>
      <c r="AX1704" s="11">
        <v>0.34</v>
      </c>
      <c r="AY1704" s="11">
        <v>0.3</v>
      </c>
    </row>
    <row r="1705" spans="1:51">
      <c r="A1705" s="3"/>
      <c r="B1705" t="s">
        <v>131</v>
      </c>
      <c r="C1705" s="4">
        <v>586</v>
      </c>
      <c r="D1705" s="4">
        <v>320</v>
      </c>
      <c r="E1705" s="4">
        <v>82</v>
      </c>
      <c r="F1705" s="4">
        <v>156</v>
      </c>
      <c r="G1705" s="4">
        <v>27</v>
      </c>
      <c r="H1705" s="4">
        <v>212</v>
      </c>
      <c r="I1705" s="4">
        <v>261</v>
      </c>
      <c r="J1705" s="4">
        <v>190</v>
      </c>
      <c r="K1705" s="4">
        <v>275</v>
      </c>
      <c r="L1705" s="4">
        <v>51</v>
      </c>
      <c r="M1705" s="4">
        <v>13</v>
      </c>
      <c r="N1705" s="4">
        <v>27</v>
      </c>
      <c r="O1705" s="4">
        <v>103</v>
      </c>
      <c r="P1705" s="4">
        <v>370</v>
      </c>
      <c r="Q1705" s="4">
        <v>171</v>
      </c>
      <c r="R1705" s="4">
        <v>331</v>
      </c>
      <c r="S1705" s="4">
        <v>220</v>
      </c>
      <c r="T1705" s="4">
        <v>236</v>
      </c>
      <c r="U1705" s="4">
        <v>147</v>
      </c>
      <c r="V1705" s="4">
        <v>92</v>
      </c>
      <c r="W1705" s="4">
        <v>148</v>
      </c>
      <c r="X1705" s="4">
        <v>198</v>
      </c>
      <c r="Y1705" s="4">
        <v>118</v>
      </c>
      <c r="Z1705" s="4">
        <v>106</v>
      </c>
      <c r="AA1705" s="4">
        <v>77</v>
      </c>
      <c r="AB1705" s="4">
        <v>100</v>
      </c>
      <c r="AC1705" s="4">
        <v>401</v>
      </c>
      <c r="AD1705" s="4">
        <v>26</v>
      </c>
      <c r="AE1705" s="4">
        <v>58</v>
      </c>
      <c r="AF1705" s="4">
        <v>21</v>
      </c>
      <c r="AG1705" s="4">
        <v>238</v>
      </c>
      <c r="AH1705" s="4">
        <v>224</v>
      </c>
      <c r="AI1705" s="4">
        <v>95</v>
      </c>
      <c r="AJ1705" s="4">
        <v>178</v>
      </c>
      <c r="AK1705" s="4">
        <v>373</v>
      </c>
      <c r="AL1705" s="4">
        <v>170</v>
      </c>
      <c r="AM1705" s="4">
        <v>47</v>
      </c>
      <c r="AN1705" s="4" t="s">
        <v>14</v>
      </c>
      <c r="AO1705" s="4">
        <v>286</v>
      </c>
      <c r="AP1705" s="4">
        <v>13</v>
      </c>
      <c r="AQ1705" s="4">
        <v>238</v>
      </c>
      <c r="AR1705" s="4">
        <v>277</v>
      </c>
      <c r="AS1705" s="4">
        <v>35</v>
      </c>
      <c r="AT1705" s="4">
        <v>500</v>
      </c>
      <c r="AU1705" s="4">
        <v>174</v>
      </c>
      <c r="AV1705" s="4">
        <v>299</v>
      </c>
      <c r="AW1705" s="4">
        <v>228</v>
      </c>
      <c r="AX1705" s="4">
        <v>83</v>
      </c>
      <c r="AY1705" s="4">
        <v>128</v>
      </c>
    </row>
    <row r="1706" spans="1:51">
      <c r="A1706" s="3"/>
      <c r="C1706" s="11">
        <v>0.15</v>
      </c>
      <c r="D1706" s="11">
        <v>0.14000000000000001</v>
      </c>
      <c r="E1706" s="11">
        <v>0.1</v>
      </c>
      <c r="F1706" s="11">
        <v>0.27</v>
      </c>
      <c r="G1706" s="11">
        <v>0.19</v>
      </c>
      <c r="H1706" s="11">
        <v>0.14000000000000001</v>
      </c>
      <c r="I1706" s="11">
        <v>0.15</v>
      </c>
      <c r="J1706" s="11">
        <v>0.14000000000000001</v>
      </c>
      <c r="K1706" s="11">
        <v>0.14000000000000001</v>
      </c>
      <c r="L1706" s="11">
        <v>0.16</v>
      </c>
      <c r="M1706" s="11">
        <v>0.15</v>
      </c>
      <c r="N1706" s="11">
        <v>0.15</v>
      </c>
      <c r="O1706" s="11">
        <v>0.13</v>
      </c>
      <c r="P1706" s="11">
        <v>0.15</v>
      </c>
      <c r="Q1706" s="11">
        <v>0.14000000000000001</v>
      </c>
      <c r="R1706" s="11">
        <v>0.15</v>
      </c>
      <c r="S1706" s="11">
        <v>0.13</v>
      </c>
      <c r="T1706" s="11">
        <v>0.15</v>
      </c>
      <c r="U1706" s="11">
        <v>0.21</v>
      </c>
      <c r="V1706" s="11">
        <v>0.19</v>
      </c>
      <c r="W1706" s="11">
        <v>0.13</v>
      </c>
      <c r="X1706" s="11">
        <v>0.14000000000000001</v>
      </c>
      <c r="Y1706" s="11">
        <v>0.14000000000000001</v>
      </c>
      <c r="Z1706" s="11">
        <v>0.15</v>
      </c>
      <c r="AA1706" s="11">
        <v>0.19</v>
      </c>
      <c r="AB1706" s="11">
        <v>0.12</v>
      </c>
      <c r="AC1706" s="11">
        <v>0.14000000000000001</v>
      </c>
      <c r="AD1706" s="11">
        <v>0.14000000000000001</v>
      </c>
      <c r="AE1706" s="11">
        <v>0.16</v>
      </c>
      <c r="AF1706" s="11">
        <v>0.18</v>
      </c>
      <c r="AG1706" s="11">
        <v>0.19</v>
      </c>
      <c r="AH1706" s="11">
        <v>0.14000000000000001</v>
      </c>
      <c r="AI1706" s="11">
        <v>0.12</v>
      </c>
      <c r="AJ1706" s="11">
        <v>0.14000000000000001</v>
      </c>
      <c r="AK1706" s="11">
        <v>0.16</v>
      </c>
      <c r="AL1706" s="11">
        <v>0.17</v>
      </c>
      <c r="AM1706" s="11">
        <v>0.2</v>
      </c>
      <c r="AN1706" s="4" t="s">
        <v>14</v>
      </c>
      <c r="AO1706" s="11">
        <v>0.13</v>
      </c>
      <c r="AP1706" s="11">
        <v>0.23</v>
      </c>
      <c r="AQ1706" s="11">
        <v>0.12</v>
      </c>
      <c r="AR1706" s="11">
        <v>0.18</v>
      </c>
      <c r="AS1706" s="11">
        <v>0.15</v>
      </c>
      <c r="AT1706" s="11">
        <v>0.15</v>
      </c>
      <c r="AU1706" s="11">
        <v>0.15</v>
      </c>
      <c r="AV1706" s="11">
        <v>0.14000000000000001</v>
      </c>
      <c r="AW1706" s="11">
        <v>0.13</v>
      </c>
      <c r="AX1706" s="11">
        <v>0.15</v>
      </c>
      <c r="AY1706" s="11">
        <v>0.14000000000000001</v>
      </c>
    </row>
    <row r="1707" spans="1:51">
      <c r="A1707" s="3"/>
    </row>
    <row r="1708" spans="1:51">
      <c r="A1708" s="3"/>
    </row>
    <row r="1709" spans="1:51">
      <c r="A1709" s="2" t="s">
        <v>416</v>
      </c>
    </row>
    <row r="1710" spans="1:51">
      <c r="A1710" s="3"/>
    </row>
    <row r="1711" spans="1:51" s="10" customFormat="1" ht="29.25" customHeight="1">
      <c r="A1711" s="9"/>
      <c r="C1711" s="7" t="s">
        <v>39</v>
      </c>
      <c r="D1711" s="14" t="s">
        <v>15</v>
      </c>
      <c r="E1711" s="15"/>
      <c r="F1711" s="15"/>
      <c r="G1711" s="15"/>
      <c r="H1711" s="14" t="s">
        <v>16</v>
      </c>
      <c r="I1711" s="15"/>
      <c r="J1711" s="14" t="s">
        <v>17</v>
      </c>
      <c r="K1711" s="15"/>
      <c r="L1711" s="15"/>
      <c r="M1711" s="15"/>
      <c r="N1711" s="15"/>
      <c r="O1711" s="14" t="s">
        <v>40</v>
      </c>
      <c r="P1711" s="15"/>
      <c r="Q1711" s="14" t="s">
        <v>19</v>
      </c>
      <c r="R1711" s="15"/>
      <c r="S1711" s="14" t="s">
        <v>41</v>
      </c>
      <c r="T1711" s="15"/>
      <c r="U1711" s="14" t="s">
        <v>42</v>
      </c>
      <c r="V1711" s="15"/>
      <c r="W1711" s="15"/>
      <c r="X1711" s="15"/>
      <c r="Y1711" s="14" t="s">
        <v>22</v>
      </c>
      <c r="Z1711" s="15"/>
      <c r="AA1711" s="15"/>
      <c r="AB1711" s="15"/>
      <c r="AC1711" s="15"/>
      <c r="AD1711" s="15"/>
      <c r="AE1711" s="15"/>
      <c r="AF1711" s="15"/>
      <c r="AG1711" s="14" t="s">
        <v>23</v>
      </c>
      <c r="AH1711" s="15"/>
      <c r="AI1711" s="15"/>
      <c r="AJ1711" s="14" t="s">
        <v>24</v>
      </c>
      <c r="AK1711" s="15"/>
      <c r="AL1711" s="14" t="s">
        <v>25</v>
      </c>
      <c r="AM1711" s="15"/>
      <c r="AN1711" s="15"/>
      <c r="AO1711" s="15"/>
      <c r="AP1711" s="15"/>
      <c r="AQ1711" s="15"/>
      <c r="AR1711" s="15"/>
      <c r="AS1711" s="14" t="s">
        <v>26</v>
      </c>
      <c r="AT1711" s="15"/>
      <c r="AU1711" s="14" t="s">
        <v>43</v>
      </c>
      <c r="AV1711" s="15"/>
      <c r="AW1711" s="14" t="s">
        <v>44</v>
      </c>
      <c r="AX1711" s="15"/>
      <c r="AY1711" s="15"/>
    </row>
    <row r="1712" spans="1:51" s="7" customFormat="1" ht="32.25" customHeight="1">
      <c r="A1712" s="6"/>
      <c r="D1712" s="8" t="s">
        <v>45</v>
      </c>
      <c r="E1712" s="8" t="s">
        <v>46</v>
      </c>
      <c r="F1712" s="8" t="s">
        <v>47</v>
      </c>
      <c r="G1712" s="8" t="s">
        <v>48</v>
      </c>
      <c r="H1712" s="8" t="s">
        <v>49</v>
      </c>
      <c r="I1712" s="8" t="s">
        <v>50</v>
      </c>
      <c r="J1712" s="8" t="s">
        <v>51</v>
      </c>
      <c r="K1712" s="8" t="s">
        <v>52</v>
      </c>
      <c r="L1712" s="8" t="s">
        <v>53</v>
      </c>
      <c r="M1712" s="8" t="s">
        <v>54</v>
      </c>
      <c r="N1712" s="8" t="s">
        <v>55</v>
      </c>
      <c r="O1712" s="8" t="s">
        <v>56</v>
      </c>
      <c r="P1712" s="8" t="s">
        <v>57</v>
      </c>
      <c r="Q1712" s="8" t="s">
        <v>56</v>
      </c>
      <c r="R1712" s="8" t="s">
        <v>57</v>
      </c>
      <c r="S1712" s="8" t="s">
        <v>56</v>
      </c>
      <c r="T1712" s="8" t="s">
        <v>57</v>
      </c>
      <c r="U1712" s="8" t="s">
        <v>58</v>
      </c>
      <c r="V1712" s="8" t="s">
        <v>59</v>
      </c>
      <c r="W1712" s="8" t="s">
        <v>60</v>
      </c>
      <c r="X1712" s="8" t="s">
        <v>61</v>
      </c>
      <c r="Y1712" s="8" t="s">
        <v>62</v>
      </c>
      <c r="Z1712" s="8" t="s">
        <v>63</v>
      </c>
      <c r="AA1712" s="8" t="s">
        <v>64</v>
      </c>
      <c r="AB1712" s="8" t="s">
        <v>65</v>
      </c>
      <c r="AC1712" s="8" t="s">
        <v>66</v>
      </c>
      <c r="AD1712" s="8" t="s">
        <v>67</v>
      </c>
      <c r="AE1712" s="8" t="s">
        <v>68</v>
      </c>
      <c r="AF1712" s="8" t="s">
        <v>69</v>
      </c>
      <c r="AG1712" s="8" t="s">
        <v>70</v>
      </c>
      <c r="AH1712" s="8" t="s">
        <v>71</v>
      </c>
      <c r="AI1712" s="8" t="s">
        <v>72</v>
      </c>
      <c r="AJ1712" s="8" t="s">
        <v>73</v>
      </c>
      <c r="AK1712" s="8" t="s">
        <v>74</v>
      </c>
      <c r="AL1712" s="8" t="s">
        <v>75</v>
      </c>
      <c r="AM1712" s="8" t="s">
        <v>76</v>
      </c>
      <c r="AN1712" s="8" t="s">
        <v>77</v>
      </c>
      <c r="AO1712" s="8" t="s">
        <v>78</v>
      </c>
      <c r="AP1712" s="8" t="s">
        <v>79</v>
      </c>
      <c r="AQ1712" s="8" t="s">
        <v>80</v>
      </c>
      <c r="AR1712" s="8" t="s">
        <v>81</v>
      </c>
      <c r="AS1712" s="8" t="s">
        <v>82</v>
      </c>
      <c r="AT1712" s="8" t="s">
        <v>57</v>
      </c>
      <c r="AU1712" s="8" t="s">
        <v>56</v>
      </c>
      <c r="AV1712" s="8" t="s">
        <v>57</v>
      </c>
      <c r="AW1712" s="8" t="s">
        <v>83</v>
      </c>
      <c r="AX1712" s="8" t="s">
        <v>84</v>
      </c>
      <c r="AY1712" s="8" t="s">
        <v>85</v>
      </c>
    </row>
    <row r="1713" spans="1:51">
      <c r="A1713" s="3" t="s">
        <v>86</v>
      </c>
      <c r="C1713" s="4">
        <v>3798</v>
      </c>
      <c r="D1713" s="4">
        <v>2254</v>
      </c>
      <c r="E1713" s="4">
        <v>808</v>
      </c>
      <c r="F1713" s="4">
        <v>587</v>
      </c>
      <c r="G1713" s="4">
        <v>148</v>
      </c>
      <c r="H1713" s="4">
        <v>1558</v>
      </c>
      <c r="I1713" s="4">
        <v>1757</v>
      </c>
      <c r="J1713" s="4">
        <v>1318</v>
      </c>
      <c r="K1713" s="4">
        <v>1919</v>
      </c>
      <c r="L1713" s="4">
        <v>321</v>
      </c>
      <c r="M1713" s="4">
        <v>85</v>
      </c>
      <c r="N1713" s="4">
        <v>179</v>
      </c>
      <c r="O1713" s="4">
        <v>774</v>
      </c>
      <c r="P1713" s="4">
        <v>2541</v>
      </c>
      <c r="Q1713" s="4">
        <v>1208</v>
      </c>
      <c r="R1713" s="4">
        <v>2241</v>
      </c>
      <c r="S1713" s="4">
        <v>1635</v>
      </c>
      <c r="T1713" s="4">
        <v>1629</v>
      </c>
      <c r="U1713" s="4">
        <v>691</v>
      </c>
      <c r="V1713" s="4">
        <v>478</v>
      </c>
      <c r="W1713" s="4">
        <v>1179</v>
      </c>
      <c r="X1713" s="4">
        <v>1439</v>
      </c>
      <c r="Y1713" s="4">
        <v>832</v>
      </c>
      <c r="Z1713" s="4">
        <v>718</v>
      </c>
      <c r="AA1713" s="4">
        <v>411</v>
      </c>
      <c r="AB1713" s="4">
        <v>810</v>
      </c>
      <c r="AC1713" s="4">
        <v>2770</v>
      </c>
      <c r="AD1713" s="4">
        <v>186</v>
      </c>
      <c r="AE1713" s="4">
        <v>365</v>
      </c>
      <c r="AF1713" s="4">
        <v>112</v>
      </c>
      <c r="AG1713" s="4">
        <v>1242</v>
      </c>
      <c r="AH1713" s="4">
        <v>1615</v>
      </c>
      <c r="AI1713" s="4">
        <v>813</v>
      </c>
      <c r="AJ1713" s="4">
        <v>1238</v>
      </c>
      <c r="AK1713" s="4">
        <v>2393</v>
      </c>
      <c r="AL1713" s="4">
        <v>997</v>
      </c>
      <c r="AM1713" s="4">
        <v>236</v>
      </c>
      <c r="AN1713" s="4">
        <v>27</v>
      </c>
      <c r="AO1713" s="4">
        <v>2173</v>
      </c>
      <c r="AP1713" s="4">
        <v>56</v>
      </c>
      <c r="AQ1713" s="4">
        <v>1910</v>
      </c>
      <c r="AR1713" s="4">
        <v>1578</v>
      </c>
      <c r="AS1713" s="4">
        <v>230</v>
      </c>
      <c r="AT1713" s="4">
        <v>3340</v>
      </c>
      <c r="AU1713" s="4">
        <v>1158</v>
      </c>
      <c r="AV1713" s="4">
        <v>2157</v>
      </c>
      <c r="AW1713" s="4">
        <v>1723</v>
      </c>
      <c r="AX1713" s="4">
        <v>570</v>
      </c>
      <c r="AY1713" s="4">
        <v>933</v>
      </c>
    </row>
    <row r="1714" spans="1:51">
      <c r="A1714" s="3"/>
    </row>
    <row r="1715" spans="1:51">
      <c r="A1715" s="3" t="s">
        <v>417</v>
      </c>
      <c r="B1715" t="s">
        <v>418</v>
      </c>
      <c r="C1715" s="4">
        <v>483</v>
      </c>
      <c r="D1715" s="4">
        <v>77</v>
      </c>
      <c r="E1715" s="4">
        <v>7</v>
      </c>
      <c r="F1715" s="4">
        <v>370</v>
      </c>
      <c r="G1715" s="4">
        <v>28</v>
      </c>
      <c r="H1715" s="4">
        <v>129</v>
      </c>
      <c r="I1715" s="4">
        <v>70</v>
      </c>
      <c r="J1715" s="4">
        <v>34</v>
      </c>
      <c r="K1715" s="4">
        <v>169</v>
      </c>
      <c r="L1715" s="4">
        <v>3</v>
      </c>
      <c r="M1715" s="4">
        <v>3</v>
      </c>
      <c r="N1715" s="4">
        <v>2</v>
      </c>
      <c r="O1715" s="4">
        <v>10</v>
      </c>
      <c r="P1715" s="4">
        <v>189</v>
      </c>
      <c r="Q1715" s="4">
        <v>20</v>
      </c>
      <c r="R1715" s="4">
        <v>203</v>
      </c>
      <c r="S1715" s="4">
        <v>85</v>
      </c>
      <c r="T1715" s="4">
        <v>100</v>
      </c>
      <c r="U1715" s="4">
        <v>300</v>
      </c>
      <c r="V1715" s="4">
        <v>173</v>
      </c>
      <c r="W1715" s="4">
        <v>3</v>
      </c>
      <c r="X1715" s="4" t="s">
        <v>14</v>
      </c>
      <c r="Y1715" s="4">
        <v>153</v>
      </c>
      <c r="Z1715" s="4">
        <v>101</v>
      </c>
      <c r="AA1715" s="4">
        <v>74</v>
      </c>
      <c r="AB1715" s="4">
        <v>62</v>
      </c>
      <c r="AC1715" s="4">
        <v>390</v>
      </c>
      <c r="AD1715" s="4">
        <v>14</v>
      </c>
      <c r="AE1715" s="4">
        <v>36</v>
      </c>
      <c r="AF1715" s="4">
        <v>13</v>
      </c>
      <c r="AG1715" s="4">
        <v>483</v>
      </c>
      <c r="AH1715" s="4" t="s">
        <v>14</v>
      </c>
      <c r="AI1715" s="4" t="s">
        <v>14</v>
      </c>
      <c r="AJ1715" s="4">
        <v>126</v>
      </c>
      <c r="AK1715" s="4">
        <v>350</v>
      </c>
      <c r="AL1715" s="4">
        <v>273</v>
      </c>
      <c r="AM1715" s="4">
        <v>26</v>
      </c>
      <c r="AN1715" s="4">
        <v>3</v>
      </c>
      <c r="AO1715" s="4">
        <v>134</v>
      </c>
      <c r="AP1715" s="4">
        <v>23</v>
      </c>
      <c r="AQ1715" s="4">
        <v>110</v>
      </c>
      <c r="AR1715" s="4">
        <v>348</v>
      </c>
      <c r="AS1715" s="4">
        <v>35</v>
      </c>
      <c r="AT1715" s="4">
        <v>430</v>
      </c>
      <c r="AU1715" s="4">
        <v>51</v>
      </c>
      <c r="AV1715" s="4">
        <v>148</v>
      </c>
      <c r="AW1715" s="4">
        <v>170</v>
      </c>
      <c r="AX1715" s="4">
        <v>89</v>
      </c>
      <c r="AY1715" s="4">
        <v>123</v>
      </c>
    </row>
    <row r="1716" spans="1:51">
      <c r="A1716" s="3"/>
      <c r="C1716" s="11">
        <v>0.13</v>
      </c>
      <c r="D1716" s="11">
        <v>0.03</v>
      </c>
      <c r="E1716" s="11">
        <v>0.01</v>
      </c>
      <c r="F1716" s="11">
        <v>0.63</v>
      </c>
      <c r="G1716" s="11">
        <v>0.19</v>
      </c>
      <c r="H1716" s="11">
        <v>0.08</v>
      </c>
      <c r="I1716" s="11">
        <v>0.04</v>
      </c>
      <c r="J1716" s="11">
        <v>0.03</v>
      </c>
      <c r="K1716" s="11">
        <v>0.09</v>
      </c>
      <c r="L1716" s="11">
        <v>0.01</v>
      </c>
      <c r="M1716" s="11">
        <v>0.04</v>
      </c>
      <c r="N1716" s="11">
        <v>0.01</v>
      </c>
      <c r="O1716" s="11">
        <v>0.01</v>
      </c>
      <c r="P1716" s="11">
        <v>7.0000000000000007E-2</v>
      </c>
      <c r="Q1716" s="11">
        <v>0.02</v>
      </c>
      <c r="R1716" s="11">
        <v>0.09</v>
      </c>
      <c r="S1716" s="11">
        <v>0.05</v>
      </c>
      <c r="T1716" s="11">
        <v>0.06</v>
      </c>
      <c r="U1716" s="11">
        <v>0.44</v>
      </c>
      <c r="V1716" s="11">
        <v>0.36</v>
      </c>
      <c r="W1716" s="11">
        <v>0</v>
      </c>
      <c r="X1716" s="4" t="s">
        <v>14</v>
      </c>
      <c r="Y1716" s="11">
        <v>0.18</v>
      </c>
      <c r="Z1716" s="11">
        <v>0.14000000000000001</v>
      </c>
      <c r="AA1716" s="11">
        <v>0.18</v>
      </c>
      <c r="AB1716" s="11">
        <v>0.08</v>
      </c>
      <c r="AC1716" s="11">
        <v>0.14000000000000001</v>
      </c>
      <c r="AD1716" s="11">
        <v>0.08</v>
      </c>
      <c r="AE1716" s="11">
        <v>0.1</v>
      </c>
      <c r="AF1716" s="11">
        <v>0.12</v>
      </c>
      <c r="AG1716" s="11">
        <v>0.39</v>
      </c>
      <c r="AH1716" s="4" t="s">
        <v>14</v>
      </c>
      <c r="AI1716" s="4" t="s">
        <v>14</v>
      </c>
      <c r="AJ1716" s="11">
        <v>0.1</v>
      </c>
      <c r="AK1716" s="11">
        <v>0.15</v>
      </c>
      <c r="AL1716" s="11">
        <v>0.27</v>
      </c>
      <c r="AM1716" s="11">
        <v>0.11</v>
      </c>
      <c r="AN1716" s="11">
        <v>0.11</v>
      </c>
      <c r="AO1716" s="11">
        <v>0.06</v>
      </c>
      <c r="AP1716" s="11">
        <v>0.4</v>
      </c>
      <c r="AQ1716" s="11">
        <v>0.06</v>
      </c>
      <c r="AR1716" s="11">
        <v>0.22</v>
      </c>
      <c r="AS1716" s="11">
        <v>0.15</v>
      </c>
      <c r="AT1716" s="11">
        <v>0.13</v>
      </c>
      <c r="AU1716" s="11">
        <v>0.04</v>
      </c>
      <c r="AV1716" s="11">
        <v>7.0000000000000007E-2</v>
      </c>
      <c r="AW1716" s="11">
        <v>0.1</v>
      </c>
      <c r="AX1716" s="11">
        <v>0.16</v>
      </c>
      <c r="AY1716" s="11">
        <v>0.13</v>
      </c>
    </row>
    <row r="1717" spans="1:51">
      <c r="A1717" s="3"/>
      <c r="B1717" t="s">
        <v>419</v>
      </c>
      <c r="C1717" s="4">
        <v>760</v>
      </c>
      <c r="D1717" s="4">
        <v>476</v>
      </c>
      <c r="E1717" s="4">
        <v>102</v>
      </c>
      <c r="F1717" s="4">
        <v>107</v>
      </c>
      <c r="G1717" s="4">
        <v>75</v>
      </c>
      <c r="H1717" s="4">
        <v>418</v>
      </c>
      <c r="I1717" s="4">
        <v>271</v>
      </c>
      <c r="J1717" s="4">
        <v>197</v>
      </c>
      <c r="K1717" s="4">
        <v>500</v>
      </c>
      <c r="L1717" s="4">
        <v>72</v>
      </c>
      <c r="M1717" s="4">
        <v>16</v>
      </c>
      <c r="N1717" s="4">
        <v>31</v>
      </c>
      <c r="O1717" s="4">
        <v>166</v>
      </c>
      <c r="P1717" s="4">
        <v>523</v>
      </c>
      <c r="Q1717" s="4">
        <v>242</v>
      </c>
      <c r="R1717" s="4">
        <v>476</v>
      </c>
      <c r="S1717" s="4">
        <v>377</v>
      </c>
      <c r="T1717" s="4">
        <v>295</v>
      </c>
      <c r="U1717" s="4">
        <v>222</v>
      </c>
      <c r="V1717" s="4">
        <v>212</v>
      </c>
      <c r="W1717" s="4">
        <v>324</v>
      </c>
      <c r="X1717" s="4" t="s">
        <v>14</v>
      </c>
      <c r="Y1717" s="4">
        <v>163</v>
      </c>
      <c r="Z1717" s="4">
        <v>145</v>
      </c>
      <c r="AA1717" s="4">
        <v>101</v>
      </c>
      <c r="AB1717" s="4">
        <v>145</v>
      </c>
      <c r="AC1717" s="4">
        <v>553</v>
      </c>
      <c r="AD1717" s="4">
        <v>43</v>
      </c>
      <c r="AE1717" s="4">
        <v>76</v>
      </c>
      <c r="AF1717" s="4">
        <v>12</v>
      </c>
      <c r="AG1717" s="4">
        <v>760</v>
      </c>
      <c r="AH1717" s="4" t="s">
        <v>14</v>
      </c>
      <c r="AI1717" s="4" t="s">
        <v>14</v>
      </c>
      <c r="AJ1717" s="4">
        <v>221</v>
      </c>
      <c r="AK1717" s="4">
        <v>527</v>
      </c>
      <c r="AL1717" s="4">
        <v>271</v>
      </c>
      <c r="AM1717" s="4">
        <v>74</v>
      </c>
      <c r="AN1717" s="4">
        <v>14</v>
      </c>
      <c r="AO1717" s="4">
        <v>353</v>
      </c>
      <c r="AP1717" s="4">
        <v>10</v>
      </c>
      <c r="AQ1717" s="4">
        <v>316</v>
      </c>
      <c r="AR1717" s="4">
        <v>406</v>
      </c>
      <c r="AS1717" s="4">
        <v>53</v>
      </c>
      <c r="AT1717" s="4">
        <v>681</v>
      </c>
      <c r="AU1717" s="4">
        <v>279</v>
      </c>
      <c r="AV1717" s="4">
        <v>410</v>
      </c>
      <c r="AW1717" s="4">
        <v>347</v>
      </c>
      <c r="AX1717" s="4">
        <v>112</v>
      </c>
      <c r="AY1717" s="4">
        <v>203</v>
      </c>
    </row>
    <row r="1718" spans="1:51">
      <c r="A1718" s="3"/>
      <c r="C1718" s="11">
        <v>0.2</v>
      </c>
      <c r="D1718" s="11">
        <v>0.21</v>
      </c>
      <c r="E1718" s="11">
        <v>0.13</v>
      </c>
      <c r="F1718" s="11">
        <v>0.18</v>
      </c>
      <c r="G1718" s="11">
        <v>0.5</v>
      </c>
      <c r="H1718" s="11">
        <v>0.27</v>
      </c>
      <c r="I1718" s="11">
        <v>0.15</v>
      </c>
      <c r="J1718" s="11">
        <v>0.15</v>
      </c>
      <c r="K1718" s="11">
        <v>0.26</v>
      </c>
      <c r="L1718" s="11">
        <v>0.22</v>
      </c>
      <c r="M1718" s="11">
        <v>0.19</v>
      </c>
      <c r="N1718" s="11">
        <v>0.17</v>
      </c>
      <c r="O1718" s="11">
        <v>0.21</v>
      </c>
      <c r="P1718" s="11">
        <v>0.21</v>
      </c>
      <c r="Q1718" s="11">
        <v>0.2</v>
      </c>
      <c r="R1718" s="11">
        <v>0.21</v>
      </c>
      <c r="S1718" s="11">
        <v>0.23</v>
      </c>
      <c r="T1718" s="11">
        <v>0.18</v>
      </c>
      <c r="U1718" s="11">
        <v>0.32</v>
      </c>
      <c r="V1718" s="11">
        <v>0.44</v>
      </c>
      <c r="W1718" s="11">
        <v>0.28000000000000003</v>
      </c>
      <c r="X1718" s="4" t="s">
        <v>14</v>
      </c>
      <c r="Y1718" s="11">
        <v>0.2</v>
      </c>
      <c r="Z1718" s="11">
        <v>0.2</v>
      </c>
      <c r="AA1718" s="11">
        <v>0.25</v>
      </c>
      <c r="AB1718" s="11">
        <v>0.18</v>
      </c>
      <c r="AC1718" s="11">
        <v>0.2</v>
      </c>
      <c r="AD1718" s="11">
        <v>0.23</v>
      </c>
      <c r="AE1718" s="11">
        <v>0.21</v>
      </c>
      <c r="AF1718" s="11">
        <v>0.11</v>
      </c>
      <c r="AG1718" s="11">
        <v>0.61</v>
      </c>
      <c r="AH1718" s="4" t="s">
        <v>14</v>
      </c>
      <c r="AI1718" s="4" t="s">
        <v>14</v>
      </c>
      <c r="AJ1718" s="11">
        <v>0.18</v>
      </c>
      <c r="AK1718" s="11">
        <v>0.22</v>
      </c>
      <c r="AL1718" s="11">
        <v>0.27</v>
      </c>
      <c r="AM1718" s="11">
        <v>0.31</v>
      </c>
      <c r="AN1718" s="11">
        <v>0.5</v>
      </c>
      <c r="AO1718" s="11">
        <v>0.16</v>
      </c>
      <c r="AP1718" s="11">
        <v>0.18</v>
      </c>
      <c r="AQ1718" s="11">
        <v>0.17</v>
      </c>
      <c r="AR1718" s="11">
        <v>0.26</v>
      </c>
      <c r="AS1718" s="11">
        <v>0.23</v>
      </c>
      <c r="AT1718" s="11">
        <v>0.2</v>
      </c>
      <c r="AU1718" s="11">
        <v>0.24</v>
      </c>
      <c r="AV1718" s="11">
        <v>0.19</v>
      </c>
      <c r="AW1718" s="11">
        <v>0.2</v>
      </c>
      <c r="AX1718" s="11">
        <v>0.2</v>
      </c>
      <c r="AY1718" s="11">
        <v>0.22</v>
      </c>
    </row>
    <row r="1719" spans="1:51">
      <c r="A1719" s="3"/>
      <c r="B1719" t="s">
        <v>420</v>
      </c>
      <c r="C1719" s="4">
        <v>889</v>
      </c>
      <c r="D1719" s="4">
        <v>572</v>
      </c>
      <c r="E1719" s="4">
        <v>193</v>
      </c>
      <c r="F1719" s="4">
        <v>91</v>
      </c>
      <c r="G1719" s="4">
        <v>32</v>
      </c>
      <c r="H1719" s="4">
        <v>408</v>
      </c>
      <c r="I1719" s="4">
        <v>409</v>
      </c>
      <c r="J1719" s="4">
        <v>274</v>
      </c>
      <c r="K1719" s="4">
        <v>539</v>
      </c>
      <c r="L1719" s="4">
        <v>80</v>
      </c>
      <c r="M1719" s="4">
        <v>19</v>
      </c>
      <c r="N1719" s="4">
        <v>51</v>
      </c>
      <c r="O1719" s="4">
        <v>187</v>
      </c>
      <c r="P1719" s="4">
        <v>631</v>
      </c>
      <c r="Q1719" s="4">
        <v>291</v>
      </c>
      <c r="R1719" s="4">
        <v>563</v>
      </c>
      <c r="S1719" s="4">
        <v>414</v>
      </c>
      <c r="T1719" s="4">
        <v>392</v>
      </c>
      <c r="U1719" s="4">
        <v>139</v>
      </c>
      <c r="V1719" s="4">
        <v>61</v>
      </c>
      <c r="W1719" s="4">
        <v>596</v>
      </c>
      <c r="X1719" s="4">
        <v>93</v>
      </c>
      <c r="Y1719" s="4">
        <v>185</v>
      </c>
      <c r="Z1719" s="4">
        <v>161</v>
      </c>
      <c r="AA1719" s="4">
        <v>84</v>
      </c>
      <c r="AB1719" s="4">
        <v>182</v>
      </c>
      <c r="AC1719" s="4">
        <v>611</v>
      </c>
      <c r="AD1719" s="4">
        <v>44</v>
      </c>
      <c r="AE1719" s="4">
        <v>116</v>
      </c>
      <c r="AF1719" s="4">
        <v>30</v>
      </c>
      <c r="AG1719" s="4" t="s">
        <v>14</v>
      </c>
      <c r="AH1719" s="4">
        <v>889</v>
      </c>
      <c r="AI1719" s="4" t="s">
        <v>14</v>
      </c>
      <c r="AJ1719" s="4">
        <v>281</v>
      </c>
      <c r="AK1719" s="4">
        <v>594</v>
      </c>
      <c r="AL1719" s="4">
        <v>233</v>
      </c>
      <c r="AM1719" s="4">
        <v>106</v>
      </c>
      <c r="AN1719" s="4">
        <v>6</v>
      </c>
      <c r="AO1719" s="4">
        <v>491</v>
      </c>
      <c r="AP1719" s="4">
        <v>8</v>
      </c>
      <c r="AQ1719" s="4">
        <v>422</v>
      </c>
      <c r="AR1719" s="4">
        <v>422</v>
      </c>
      <c r="AS1719" s="4">
        <v>51</v>
      </c>
      <c r="AT1719" s="4">
        <v>802</v>
      </c>
      <c r="AU1719" s="4">
        <v>304</v>
      </c>
      <c r="AV1719" s="4">
        <v>513</v>
      </c>
      <c r="AW1719" s="4">
        <v>392</v>
      </c>
      <c r="AX1719" s="4">
        <v>143</v>
      </c>
      <c r="AY1719" s="4">
        <v>232</v>
      </c>
    </row>
    <row r="1720" spans="1:51">
      <c r="A1720" s="3"/>
      <c r="C1720" s="11">
        <v>0.23</v>
      </c>
      <c r="D1720" s="11">
        <v>0.25</v>
      </c>
      <c r="E1720" s="11">
        <v>0.24</v>
      </c>
      <c r="F1720" s="11">
        <v>0.16</v>
      </c>
      <c r="G1720" s="11">
        <v>0.22</v>
      </c>
      <c r="H1720" s="11">
        <v>0.26</v>
      </c>
      <c r="I1720" s="11">
        <v>0.23</v>
      </c>
      <c r="J1720" s="11">
        <v>0.21</v>
      </c>
      <c r="K1720" s="11">
        <v>0.28000000000000003</v>
      </c>
      <c r="L1720" s="11">
        <v>0.25</v>
      </c>
      <c r="M1720" s="11">
        <v>0.22</v>
      </c>
      <c r="N1720" s="11">
        <v>0.28999999999999998</v>
      </c>
      <c r="O1720" s="11">
        <v>0.24</v>
      </c>
      <c r="P1720" s="11">
        <v>0.25</v>
      </c>
      <c r="Q1720" s="11">
        <v>0.24</v>
      </c>
      <c r="R1720" s="11">
        <v>0.25</v>
      </c>
      <c r="S1720" s="11">
        <v>0.25</v>
      </c>
      <c r="T1720" s="11">
        <v>0.24</v>
      </c>
      <c r="U1720" s="11">
        <v>0.2</v>
      </c>
      <c r="V1720" s="11">
        <v>0.13</v>
      </c>
      <c r="W1720" s="11">
        <v>0.51</v>
      </c>
      <c r="X1720" s="11">
        <v>0.06</v>
      </c>
      <c r="Y1720" s="11">
        <v>0.22</v>
      </c>
      <c r="Z1720" s="11">
        <v>0.22</v>
      </c>
      <c r="AA1720" s="11">
        <v>0.2</v>
      </c>
      <c r="AB1720" s="11">
        <v>0.22</v>
      </c>
      <c r="AC1720" s="11">
        <v>0.22</v>
      </c>
      <c r="AD1720" s="11">
        <v>0.24</v>
      </c>
      <c r="AE1720" s="11">
        <v>0.32</v>
      </c>
      <c r="AF1720" s="11">
        <v>0.27</v>
      </c>
      <c r="AG1720" s="4" t="s">
        <v>14</v>
      </c>
      <c r="AH1720" s="11">
        <v>0.55000000000000004</v>
      </c>
      <c r="AI1720" s="4" t="s">
        <v>14</v>
      </c>
      <c r="AJ1720" s="11">
        <v>0.23</v>
      </c>
      <c r="AK1720" s="11">
        <v>0.25</v>
      </c>
      <c r="AL1720" s="11">
        <v>0.23</v>
      </c>
      <c r="AM1720" s="11">
        <v>0.45</v>
      </c>
      <c r="AN1720" s="11">
        <v>0.24</v>
      </c>
      <c r="AO1720" s="11">
        <v>0.23</v>
      </c>
      <c r="AP1720" s="11">
        <v>0.14000000000000001</v>
      </c>
      <c r="AQ1720" s="11">
        <v>0.22</v>
      </c>
      <c r="AR1720" s="11">
        <v>0.27</v>
      </c>
      <c r="AS1720" s="11">
        <v>0.22</v>
      </c>
      <c r="AT1720" s="11">
        <v>0.24</v>
      </c>
      <c r="AU1720" s="11">
        <v>0.26</v>
      </c>
      <c r="AV1720" s="11">
        <v>0.24</v>
      </c>
      <c r="AW1720" s="11">
        <v>0.23</v>
      </c>
      <c r="AX1720" s="11">
        <v>0.25</v>
      </c>
      <c r="AY1720" s="11">
        <v>0.25</v>
      </c>
    </row>
    <row r="1721" spans="1:51">
      <c r="A1721" s="3"/>
      <c r="B1721" t="s">
        <v>421</v>
      </c>
      <c r="C1721" s="4">
        <v>726</v>
      </c>
      <c r="D1721" s="4">
        <v>503</v>
      </c>
      <c r="E1721" s="4">
        <v>201</v>
      </c>
      <c r="F1721" s="4">
        <v>12</v>
      </c>
      <c r="G1721" s="4">
        <v>10</v>
      </c>
      <c r="H1721" s="4">
        <v>288</v>
      </c>
      <c r="I1721" s="4">
        <v>419</v>
      </c>
      <c r="J1721" s="4">
        <v>314</v>
      </c>
      <c r="K1721" s="4">
        <v>347</v>
      </c>
      <c r="L1721" s="4">
        <v>88</v>
      </c>
      <c r="M1721" s="4">
        <v>16</v>
      </c>
      <c r="N1721" s="4">
        <v>45</v>
      </c>
      <c r="O1721" s="4">
        <v>147</v>
      </c>
      <c r="P1721" s="4">
        <v>560</v>
      </c>
      <c r="Q1721" s="4">
        <v>276</v>
      </c>
      <c r="R1721" s="4">
        <v>441</v>
      </c>
      <c r="S1721" s="4">
        <v>353</v>
      </c>
      <c r="T1721" s="4">
        <v>349</v>
      </c>
      <c r="U1721" s="4">
        <v>20</v>
      </c>
      <c r="V1721" s="4">
        <v>18</v>
      </c>
      <c r="W1721" s="4">
        <v>171</v>
      </c>
      <c r="X1721" s="4">
        <v>517</v>
      </c>
      <c r="Y1721" s="4">
        <v>151</v>
      </c>
      <c r="Z1721" s="4">
        <v>139</v>
      </c>
      <c r="AA1721" s="4">
        <v>73</v>
      </c>
      <c r="AB1721" s="4">
        <v>173</v>
      </c>
      <c r="AC1721" s="4">
        <v>537</v>
      </c>
      <c r="AD1721" s="4">
        <v>40</v>
      </c>
      <c r="AE1721" s="4">
        <v>78</v>
      </c>
      <c r="AF1721" s="4">
        <v>28</v>
      </c>
      <c r="AG1721" s="4" t="s">
        <v>14</v>
      </c>
      <c r="AH1721" s="4">
        <v>726</v>
      </c>
      <c r="AI1721" s="4" t="s">
        <v>14</v>
      </c>
      <c r="AJ1721" s="4">
        <v>197</v>
      </c>
      <c r="AK1721" s="4">
        <v>521</v>
      </c>
      <c r="AL1721" s="4">
        <v>141</v>
      </c>
      <c r="AM1721" s="4">
        <v>20</v>
      </c>
      <c r="AN1721" s="4">
        <v>3</v>
      </c>
      <c r="AO1721" s="4">
        <v>518</v>
      </c>
      <c r="AP1721" s="4">
        <v>5</v>
      </c>
      <c r="AQ1721" s="4">
        <v>447</v>
      </c>
      <c r="AR1721" s="4">
        <v>240</v>
      </c>
      <c r="AS1721" s="4">
        <v>37</v>
      </c>
      <c r="AT1721" s="4">
        <v>655</v>
      </c>
      <c r="AU1721" s="4">
        <v>255</v>
      </c>
      <c r="AV1721" s="4">
        <v>452</v>
      </c>
      <c r="AW1721" s="4">
        <v>359</v>
      </c>
      <c r="AX1721" s="4">
        <v>103</v>
      </c>
      <c r="AY1721" s="4">
        <v>183</v>
      </c>
    </row>
    <row r="1722" spans="1:51">
      <c r="A1722" s="3"/>
      <c r="C1722" s="11">
        <v>0.19</v>
      </c>
      <c r="D1722" s="11">
        <v>0.22</v>
      </c>
      <c r="E1722" s="11">
        <v>0.25</v>
      </c>
      <c r="F1722" s="11">
        <v>0.02</v>
      </c>
      <c r="G1722" s="11">
        <v>7.0000000000000007E-2</v>
      </c>
      <c r="H1722" s="11">
        <v>0.19</v>
      </c>
      <c r="I1722" s="11">
        <v>0.24</v>
      </c>
      <c r="J1722" s="11">
        <v>0.24</v>
      </c>
      <c r="K1722" s="11">
        <v>0.18</v>
      </c>
      <c r="L1722" s="11">
        <v>0.28000000000000003</v>
      </c>
      <c r="M1722" s="11">
        <v>0.19</v>
      </c>
      <c r="N1722" s="11">
        <v>0.25</v>
      </c>
      <c r="O1722" s="11">
        <v>0.19</v>
      </c>
      <c r="P1722" s="11">
        <v>0.22</v>
      </c>
      <c r="Q1722" s="11">
        <v>0.23</v>
      </c>
      <c r="R1722" s="11">
        <v>0.2</v>
      </c>
      <c r="S1722" s="11">
        <v>0.22</v>
      </c>
      <c r="T1722" s="11">
        <v>0.21</v>
      </c>
      <c r="U1722" s="11">
        <v>0.03</v>
      </c>
      <c r="V1722" s="11">
        <v>0.04</v>
      </c>
      <c r="W1722" s="11">
        <v>0.14000000000000001</v>
      </c>
      <c r="X1722" s="11">
        <v>0.36</v>
      </c>
      <c r="Y1722" s="11">
        <v>0.18</v>
      </c>
      <c r="Z1722" s="11">
        <v>0.19</v>
      </c>
      <c r="AA1722" s="11">
        <v>0.18</v>
      </c>
      <c r="AB1722" s="11">
        <v>0.21</v>
      </c>
      <c r="AC1722" s="11">
        <v>0.19</v>
      </c>
      <c r="AD1722" s="11">
        <v>0.22</v>
      </c>
      <c r="AE1722" s="11">
        <v>0.21</v>
      </c>
      <c r="AF1722" s="11">
        <v>0.25</v>
      </c>
      <c r="AG1722" s="4" t="s">
        <v>14</v>
      </c>
      <c r="AH1722" s="11">
        <v>0.45</v>
      </c>
      <c r="AI1722" s="4" t="s">
        <v>14</v>
      </c>
      <c r="AJ1722" s="11">
        <v>0.16</v>
      </c>
      <c r="AK1722" s="11">
        <v>0.22</v>
      </c>
      <c r="AL1722" s="11">
        <v>0.14000000000000001</v>
      </c>
      <c r="AM1722" s="11">
        <v>0.08</v>
      </c>
      <c r="AN1722" s="11">
        <v>0.11</v>
      </c>
      <c r="AO1722" s="11">
        <v>0.24</v>
      </c>
      <c r="AP1722" s="11">
        <v>0.08</v>
      </c>
      <c r="AQ1722" s="11">
        <v>0.23</v>
      </c>
      <c r="AR1722" s="11">
        <v>0.15</v>
      </c>
      <c r="AS1722" s="11">
        <v>0.16</v>
      </c>
      <c r="AT1722" s="11">
        <v>0.2</v>
      </c>
      <c r="AU1722" s="11">
        <v>0.22</v>
      </c>
      <c r="AV1722" s="11">
        <v>0.21</v>
      </c>
      <c r="AW1722" s="11">
        <v>0.21</v>
      </c>
      <c r="AX1722" s="11">
        <v>0.18</v>
      </c>
      <c r="AY1722" s="11">
        <v>0.2</v>
      </c>
    </row>
    <row r="1723" spans="1:51">
      <c r="A1723" s="3"/>
      <c r="B1723" t="s">
        <v>422</v>
      </c>
      <c r="C1723" s="4">
        <v>628</v>
      </c>
      <c r="D1723" s="4">
        <v>411</v>
      </c>
      <c r="E1723" s="4">
        <v>216</v>
      </c>
      <c r="F1723" s="4" t="s">
        <v>14</v>
      </c>
      <c r="G1723" s="4">
        <v>1</v>
      </c>
      <c r="H1723" s="4">
        <v>217</v>
      </c>
      <c r="I1723" s="4">
        <v>397</v>
      </c>
      <c r="J1723" s="4">
        <v>332</v>
      </c>
      <c r="K1723" s="4">
        <v>251</v>
      </c>
      <c r="L1723" s="4">
        <v>53</v>
      </c>
      <c r="M1723" s="4">
        <v>18</v>
      </c>
      <c r="N1723" s="4">
        <v>29</v>
      </c>
      <c r="O1723" s="4">
        <v>162</v>
      </c>
      <c r="P1723" s="4">
        <v>452</v>
      </c>
      <c r="Q1723" s="4">
        <v>247</v>
      </c>
      <c r="R1723" s="4">
        <v>381</v>
      </c>
      <c r="S1723" s="4">
        <v>290</v>
      </c>
      <c r="T1723" s="4">
        <v>322</v>
      </c>
      <c r="U1723" s="4">
        <v>3</v>
      </c>
      <c r="V1723" s="4">
        <v>7</v>
      </c>
      <c r="W1723" s="4">
        <v>38</v>
      </c>
      <c r="X1723" s="4">
        <v>578</v>
      </c>
      <c r="Y1723" s="4">
        <v>131</v>
      </c>
      <c r="Z1723" s="4">
        <v>121</v>
      </c>
      <c r="AA1723" s="4">
        <v>41</v>
      </c>
      <c r="AB1723" s="4">
        <v>188</v>
      </c>
      <c r="AC1723" s="4">
        <v>480</v>
      </c>
      <c r="AD1723" s="4">
        <v>35</v>
      </c>
      <c r="AE1723" s="4">
        <v>47</v>
      </c>
      <c r="AF1723" s="4">
        <v>25</v>
      </c>
      <c r="AG1723" s="4" t="s">
        <v>14</v>
      </c>
      <c r="AH1723" s="4" t="s">
        <v>14</v>
      </c>
      <c r="AI1723" s="4">
        <v>628</v>
      </c>
      <c r="AJ1723" s="4">
        <v>279</v>
      </c>
      <c r="AK1723" s="4">
        <v>336</v>
      </c>
      <c r="AL1723" s="4">
        <v>57</v>
      </c>
      <c r="AM1723" s="4">
        <v>6</v>
      </c>
      <c r="AN1723" s="4">
        <v>1</v>
      </c>
      <c r="AO1723" s="4">
        <v>514</v>
      </c>
      <c r="AP1723" s="4">
        <v>10</v>
      </c>
      <c r="AQ1723" s="4">
        <v>472</v>
      </c>
      <c r="AR1723" s="4">
        <v>116</v>
      </c>
      <c r="AS1723" s="4">
        <v>42</v>
      </c>
      <c r="AT1723" s="4">
        <v>559</v>
      </c>
      <c r="AU1723" s="4">
        <v>179</v>
      </c>
      <c r="AV1723" s="4">
        <v>435</v>
      </c>
      <c r="AW1723" s="4">
        <v>344</v>
      </c>
      <c r="AX1723" s="4">
        <v>82</v>
      </c>
      <c r="AY1723" s="4">
        <v>136</v>
      </c>
    </row>
    <row r="1724" spans="1:51">
      <c r="A1724" s="3"/>
      <c r="C1724" s="11">
        <v>0.17</v>
      </c>
      <c r="D1724" s="11">
        <v>0.18</v>
      </c>
      <c r="E1724" s="11">
        <v>0.27</v>
      </c>
      <c r="F1724" s="4" t="s">
        <v>14</v>
      </c>
      <c r="G1724" s="11">
        <v>0.01</v>
      </c>
      <c r="H1724" s="11">
        <v>0.14000000000000001</v>
      </c>
      <c r="I1724" s="11">
        <v>0.23</v>
      </c>
      <c r="J1724" s="11">
        <v>0.25</v>
      </c>
      <c r="K1724" s="11">
        <v>0.13</v>
      </c>
      <c r="L1724" s="11">
        <v>0.16</v>
      </c>
      <c r="M1724" s="11">
        <v>0.21</v>
      </c>
      <c r="N1724" s="11">
        <v>0.16</v>
      </c>
      <c r="O1724" s="11">
        <v>0.21</v>
      </c>
      <c r="P1724" s="11">
        <v>0.18</v>
      </c>
      <c r="Q1724" s="11">
        <v>0.2</v>
      </c>
      <c r="R1724" s="11">
        <v>0.17</v>
      </c>
      <c r="S1724" s="11">
        <v>0.18</v>
      </c>
      <c r="T1724" s="11">
        <v>0.2</v>
      </c>
      <c r="U1724" s="11">
        <v>0</v>
      </c>
      <c r="V1724" s="11">
        <v>0.01</v>
      </c>
      <c r="W1724" s="11">
        <v>0.03</v>
      </c>
      <c r="X1724" s="11">
        <v>0.4</v>
      </c>
      <c r="Y1724" s="11">
        <v>0.16</v>
      </c>
      <c r="Z1724" s="11">
        <v>0.17</v>
      </c>
      <c r="AA1724" s="11">
        <v>0.1</v>
      </c>
      <c r="AB1724" s="11">
        <v>0.23</v>
      </c>
      <c r="AC1724" s="11">
        <v>0.17</v>
      </c>
      <c r="AD1724" s="11">
        <v>0.19</v>
      </c>
      <c r="AE1724" s="11">
        <v>0.13</v>
      </c>
      <c r="AF1724" s="11">
        <v>0.22</v>
      </c>
      <c r="AG1724" s="4" t="s">
        <v>14</v>
      </c>
      <c r="AH1724" s="4" t="s">
        <v>14</v>
      </c>
      <c r="AI1724" s="11">
        <v>0.77</v>
      </c>
      <c r="AJ1724" s="11">
        <v>0.23</v>
      </c>
      <c r="AK1724" s="11">
        <v>0.14000000000000001</v>
      </c>
      <c r="AL1724" s="11">
        <v>0.06</v>
      </c>
      <c r="AM1724" s="11">
        <v>0.03</v>
      </c>
      <c r="AN1724" s="11">
        <v>0.04</v>
      </c>
      <c r="AO1724" s="11">
        <v>0.24</v>
      </c>
      <c r="AP1724" s="11">
        <v>0.18</v>
      </c>
      <c r="AQ1724" s="11">
        <v>0.25</v>
      </c>
      <c r="AR1724" s="11">
        <v>7.0000000000000007E-2</v>
      </c>
      <c r="AS1724" s="11">
        <v>0.18</v>
      </c>
      <c r="AT1724" s="11">
        <v>0.17</v>
      </c>
      <c r="AU1724" s="11">
        <v>0.15</v>
      </c>
      <c r="AV1724" s="11">
        <v>0.2</v>
      </c>
      <c r="AW1724" s="11">
        <v>0.2</v>
      </c>
      <c r="AX1724" s="11">
        <v>0.14000000000000001</v>
      </c>
      <c r="AY1724" s="11">
        <v>0.15</v>
      </c>
    </row>
    <row r="1725" spans="1:51">
      <c r="A1725" s="3"/>
      <c r="B1725" t="s">
        <v>423</v>
      </c>
      <c r="C1725" s="4">
        <v>185</v>
      </c>
      <c r="D1725" s="4">
        <v>132</v>
      </c>
      <c r="E1725" s="4">
        <v>53</v>
      </c>
      <c r="F1725" s="4" t="s">
        <v>14</v>
      </c>
      <c r="G1725" s="4" t="s">
        <v>14</v>
      </c>
      <c r="H1725" s="4">
        <v>45</v>
      </c>
      <c r="I1725" s="4">
        <v>125</v>
      </c>
      <c r="J1725" s="4">
        <v>111</v>
      </c>
      <c r="K1725" s="4">
        <v>47</v>
      </c>
      <c r="L1725" s="4">
        <v>14</v>
      </c>
      <c r="M1725" s="4">
        <v>8</v>
      </c>
      <c r="N1725" s="4">
        <v>9</v>
      </c>
      <c r="O1725" s="4">
        <v>61</v>
      </c>
      <c r="P1725" s="4">
        <v>109</v>
      </c>
      <c r="Q1725" s="4">
        <v>83</v>
      </c>
      <c r="R1725" s="4">
        <v>102</v>
      </c>
      <c r="S1725" s="4">
        <v>60</v>
      </c>
      <c r="T1725" s="4">
        <v>110</v>
      </c>
      <c r="U1725" s="4" t="s">
        <v>14</v>
      </c>
      <c r="V1725" s="4">
        <v>1</v>
      </c>
      <c r="W1725" s="4">
        <v>5</v>
      </c>
      <c r="X1725" s="4">
        <v>179</v>
      </c>
      <c r="Y1725" s="4">
        <v>38</v>
      </c>
      <c r="Z1725" s="4">
        <v>39</v>
      </c>
      <c r="AA1725" s="4">
        <v>27</v>
      </c>
      <c r="AB1725" s="4">
        <v>52</v>
      </c>
      <c r="AC1725" s="4">
        <v>156</v>
      </c>
      <c r="AD1725" s="4">
        <v>9</v>
      </c>
      <c r="AE1725" s="4">
        <v>10</v>
      </c>
      <c r="AF1725" s="4">
        <v>3</v>
      </c>
      <c r="AG1725" s="4" t="s">
        <v>14</v>
      </c>
      <c r="AH1725" s="4" t="s">
        <v>14</v>
      </c>
      <c r="AI1725" s="4">
        <v>185</v>
      </c>
      <c r="AJ1725" s="4">
        <v>130</v>
      </c>
      <c r="AK1725" s="4">
        <v>52</v>
      </c>
      <c r="AL1725" s="4">
        <v>18</v>
      </c>
      <c r="AM1725" s="4">
        <v>2</v>
      </c>
      <c r="AN1725" s="4" t="s">
        <v>14</v>
      </c>
      <c r="AO1725" s="4">
        <v>150</v>
      </c>
      <c r="AP1725" s="4" t="s">
        <v>14</v>
      </c>
      <c r="AQ1725" s="4">
        <v>135</v>
      </c>
      <c r="AR1725" s="4">
        <v>35</v>
      </c>
      <c r="AS1725" s="4">
        <v>9</v>
      </c>
      <c r="AT1725" s="4">
        <v>169</v>
      </c>
      <c r="AU1725" s="4">
        <v>40</v>
      </c>
      <c r="AV1725" s="4">
        <v>130</v>
      </c>
      <c r="AW1725" s="4">
        <v>84</v>
      </c>
      <c r="AX1725" s="4">
        <v>32</v>
      </c>
      <c r="AY1725" s="4">
        <v>47</v>
      </c>
    </row>
    <row r="1726" spans="1:51">
      <c r="A1726" s="3"/>
      <c r="C1726" s="11">
        <v>0.05</v>
      </c>
      <c r="D1726" s="11">
        <v>0.06</v>
      </c>
      <c r="E1726" s="11">
        <v>7.0000000000000007E-2</v>
      </c>
      <c r="F1726" s="4" t="s">
        <v>14</v>
      </c>
      <c r="G1726" s="4" t="s">
        <v>14</v>
      </c>
      <c r="H1726" s="11">
        <v>0.03</v>
      </c>
      <c r="I1726" s="11">
        <v>7.0000000000000007E-2</v>
      </c>
      <c r="J1726" s="11">
        <v>0.08</v>
      </c>
      <c r="K1726" s="11">
        <v>0.02</v>
      </c>
      <c r="L1726" s="11">
        <v>0.04</v>
      </c>
      <c r="M1726" s="11">
        <v>0.09</v>
      </c>
      <c r="N1726" s="11">
        <v>0.05</v>
      </c>
      <c r="O1726" s="11">
        <v>0.08</v>
      </c>
      <c r="P1726" s="11">
        <v>0.04</v>
      </c>
      <c r="Q1726" s="11">
        <v>7.0000000000000007E-2</v>
      </c>
      <c r="R1726" s="11">
        <v>0.05</v>
      </c>
      <c r="S1726" s="11">
        <v>0.04</v>
      </c>
      <c r="T1726" s="11">
        <v>7.0000000000000007E-2</v>
      </c>
      <c r="U1726" s="4" t="s">
        <v>14</v>
      </c>
      <c r="V1726" s="11">
        <v>0</v>
      </c>
      <c r="W1726" s="11">
        <v>0</v>
      </c>
      <c r="X1726" s="11">
        <v>0.12</v>
      </c>
      <c r="Y1726" s="11">
        <v>0.05</v>
      </c>
      <c r="Z1726" s="11">
        <v>0.05</v>
      </c>
      <c r="AA1726" s="11">
        <v>7.0000000000000007E-2</v>
      </c>
      <c r="AB1726" s="11">
        <v>0.06</v>
      </c>
      <c r="AC1726" s="11">
        <v>0.06</v>
      </c>
      <c r="AD1726" s="11">
        <v>0.05</v>
      </c>
      <c r="AE1726" s="11">
        <v>0.03</v>
      </c>
      <c r="AF1726" s="11">
        <v>0.02</v>
      </c>
      <c r="AG1726" s="4" t="s">
        <v>14</v>
      </c>
      <c r="AH1726" s="4" t="s">
        <v>14</v>
      </c>
      <c r="AI1726" s="11">
        <v>0.23</v>
      </c>
      <c r="AJ1726" s="11">
        <v>0.1</v>
      </c>
      <c r="AK1726" s="11">
        <v>0.02</v>
      </c>
      <c r="AL1726" s="11">
        <v>0.02</v>
      </c>
      <c r="AM1726" s="11">
        <v>0.01</v>
      </c>
      <c r="AN1726" s="4" t="s">
        <v>14</v>
      </c>
      <c r="AO1726" s="11">
        <v>7.0000000000000007E-2</v>
      </c>
      <c r="AP1726" s="4" t="s">
        <v>14</v>
      </c>
      <c r="AQ1726" s="11">
        <v>7.0000000000000007E-2</v>
      </c>
      <c r="AR1726" s="11">
        <v>0.02</v>
      </c>
      <c r="AS1726" s="11">
        <v>0.04</v>
      </c>
      <c r="AT1726" s="11">
        <v>0.05</v>
      </c>
      <c r="AU1726" s="11">
        <v>0.03</v>
      </c>
      <c r="AV1726" s="11">
        <v>0.06</v>
      </c>
      <c r="AW1726" s="11">
        <v>0.05</v>
      </c>
      <c r="AX1726" s="11">
        <v>0.06</v>
      </c>
      <c r="AY1726" s="11">
        <v>0.05</v>
      </c>
    </row>
    <row r="1727" spans="1:51">
      <c r="A1727" s="3"/>
      <c r="B1727" t="s">
        <v>287</v>
      </c>
      <c r="C1727" s="4">
        <v>128</v>
      </c>
      <c r="D1727" s="4">
        <v>83</v>
      </c>
      <c r="E1727" s="4">
        <v>36</v>
      </c>
      <c r="F1727" s="4">
        <v>6</v>
      </c>
      <c r="G1727" s="4">
        <v>2</v>
      </c>
      <c r="H1727" s="4">
        <v>52</v>
      </c>
      <c r="I1727" s="4">
        <v>66</v>
      </c>
      <c r="J1727" s="4">
        <v>57</v>
      </c>
      <c r="K1727" s="4">
        <v>67</v>
      </c>
      <c r="L1727" s="4">
        <v>12</v>
      </c>
      <c r="M1727" s="4">
        <v>6</v>
      </c>
      <c r="N1727" s="4">
        <v>11</v>
      </c>
      <c r="O1727" s="4">
        <v>41</v>
      </c>
      <c r="P1727" s="4">
        <v>77</v>
      </c>
      <c r="Q1727" s="4">
        <v>49</v>
      </c>
      <c r="R1727" s="4">
        <v>75</v>
      </c>
      <c r="S1727" s="4">
        <v>55</v>
      </c>
      <c r="T1727" s="4">
        <v>60</v>
      </c>
      <c r="U1727" s="4">
        <v>7</v>
      </c>
      <c r="V1727" s="4">
        <v>6</v>
      </c>
      <c r="W1727" s="4">
        <v>42</v>
      </c>
      <c r="X1727" s="4">
        <v>72</v>
      </c>
      <c r="Y1727" s="4">
        <v>12</v>
      </c>
      <c r="Z1727" s="4">
        <v>12</v>
      </c>
      <c r="AA1727" s="4">
        <v>10</v>
      </c>
      <c r="AB1727" s="4">
        <v>9</v>
      </c>
      <c r="AC1727" s="4">
        <v>44</v>
      </c>
      <c r="AD1727" s="4" t="s">
        <v>14</v>
      </c>
      <c r="AE1727" s="4">
        <v>3</v>
      </c>
      <c r="AF1727" s="4">
        <v>1</v>
      </c>
      <c r="AG1727" s="4" t="s">
        <v>14</v>
      </c>
      <c r="AH1727" s="4" t="s">
        <v>14</v>
      </c>
      <c r="AI1727" s="4" t="s">
        <v>14</v>
      </c>
      <c r="AJ1727" s="4">
        <v>5</v>
      </c>
      <c r="AK1727" s="4">
        <v>12</v>
      </c>
      <c r="AL1727" s="4">
        <v>3</v>
      </c>
      <c r="AM1727" s="4">
        <v>3</v>
      </c>
      <c r="AN1727" s="4" t="s">
        <v>14</v>
      </c>
      <c r="AO1727" s="4">
        <v>12</v>
      </c>
      <c r="AP1727" s="4">
        <v>1</v>
      </c>
      <c r="AQ1727" s="4">
        <v>9</v>
      </c>
      <c r="AR1727" s="4">
        <v>11</v>
      </c>
      <c r="AS1727" s="4">
        <v>3</v>
      </c>
      <c r="AT1727" s="4">
        <v>44</v>
      </c>
      <c r="AU1727" s="4">
        <v>49</v>
      </c>
      <c r="AV1727" s="4">
        <v>68</v>
      </c>
      <c r="AW1727" s="4">
        <v>26</v>
      </c>
      <c r="AX1727" s="4">
        <v>9</v>
      </c>
      <c r="AY1727" s="4">
        <v>10</v>
      </c>
    </row>
    <row r="1728" spans="1:51">
      <c r="A1728" s="3"/>
      <c r="C1728" s="11">
        <v>0.03</v>
      </c>
      <c r="D1728" s="11">
        <v>0.04</v>
      </c>
      <c r="E1728" s="11">
        <v>0.05</v>
      </c>
      <c r="F1728" s="11">
        <v>0.01</v>
      </c>
      <c r="G1728" s="11">
        <v>0.01</v>
      </c>
      <c r="H1728" s="11">
        <v>0.03</v>
      </c>
      <c r="I1728" s="11">
        <v>0.04</v>
      </c>
      <c r="J1728" s="11">
        <v>0.04</v>
      </c>
      <c r="K1728" s="11">
        <v>0.03</v>
      </c>
      <c r="L1728" s="11">
        <v>0.04</v>
      </c>
      <c r="M1728" s="11">
        <v>7.0000000000000007E-2</v>
      </c>
      <c r="N1728" s="11">
        <v>0.06</v>
      </c>
      <c r="O1728" s="11">
        <v>0.05</v>
      </c>
      <c r="P1728" s="11">
        <v>0.03</v>
      </c>
      <c r="Q1728" s="11">
        <v>0.04</v>
      </c>
      <c r="R1728" s="11">
        <v>0.03</v>
      </c>
      <c r="S1728" s="11">
        <v>0.03</v>
      </c>
      <c r="T1728" s="11">
        <v>0.04</v>
      </c>
      <c r="U1728" s="11">
        <v>0.01</v>
      </c>
      <c r="V1728" s="11">
        <v>0.01</v>
      </c>
      <c r="W1728" s="11">
        <v>0.04</v>
      </c>
      <c r="X1728" s="11">
        <v>0.05</v>
      </c>
      <c r="Y1728" s="11">
        <v>0.01</v>
      </c>
      <c r="Z1728" s="11">
        <v>0.02</v>
      </c>
      <c r="AA1728" s="11">
        <v>0.02</v>
      </c>
      <c r="AB1728" s="11">
        <v>0.01</v>
      </c>
      <c r="AC1728" s="11">
        <v>0.02</v>
      </c>
      <c r="AD1728" s="4" t="s">
        <v>14</v>
      </c>
      <c r="AE1728" s="11">
        <v>0.01</v>
      </c>
      <c r="AF1728" s="11">
        <v>0.01</v>
      </c>
      <c r="AG1728" s="4" t="s">
        <v>14</v>
      </c>
      <c r="AH1728" s="4" t="s">
        <v>14</v>
      </c>
      <c r="AI1728" s="4" t="s">
        <v>14</v>
      </c>
      <c r="AJ1728" s="11">
        <v>0</v>
      </c>
      <c r="AK1728" s="11">
        <v>0</v>
      </c>
      <c r="AL1728" s="11">
        <v>0</v>
      </c>
      <c r="AM1728" s="11">
        <v>0.01</v>
      </c>
      <c r="AN1728" s="4" t="s">
        <v>14</v>
      </c>
      <c r="AO1728" s="11">
        <v>0.01</v>
      </c>
      <c r="AP1728" s="11">
        <v>0.02</v>
      </c>
      <c r="AQ1728" s="11">
        <v>0</v>
      </c>
      <c r="AR1728" s="11">
        <v>0.01</v>
      </c>
      <c r="AS1728" s="11">
        <v>0.01</v>
      </c>
      <c r="AT1728" s="11">
        <v>0.01</v>
      </c>
      <c r="AU1728" s="11">
        <v>0.04</v>
      </c>
      <c r="AV1728" s="11">
        <v>0.03</v>
      </c>
      <c r="AW1728" s="11">
        <v>0.02</v>
      </c>
      <c r="AX1728" s="11">
        <v>0.02</v>
      </c>
      <c r="AY1728" s="11">
        <v>0.01</v>
      </c>
    </row>
    <row r="1729" spans="1:51">
      <c r="A1729" s="3"/>
    </row>
    <row r="1730" spans="1:51">
      <c r="A1730" s="3"/>
    </row>
    <row r="1731" spans="1:51">
      <c r="A1731" s="2" t="s">
        <v>424</v>
      </c>
    </row>
    <row r="1732" spans="1:51">
      <c r="A1732" s="3"/>
    </row>
    <row r="1733" spans="1:51" s="10" customFormat="1" ht="29.25" customHeight="1">
      <c r="A1733" s="9"/>
      <c r="C1733" s="7" t="s">
        <v>39</v>
      </c>
      <c r="D1733" s="14" t="s">
        <v>15</v>
      </c>
      <c r="E1733" s="15"/>
      <c r="F1733" s="15"/>
      <c r="G1733" s="15"/>
      <c r="H1733" s="14" t="s">
        <v>16</v>
      </c>
      <c r="I1733" s="15"/>
      <c r="J1733" s="14" t="s">
        <v>17</v>
      </c>
      <c r="K1733" s="15"/>
      <c r="L1733" s="15"/>
      <c r="M1733" s="15"/>
      <c r="N1733" s="15"/>
      <c r="O1733" s="14" t="s">
        <v>40</v>
      </c>
      <c r="P1733" s="15"/>
      <c r="Q1733" s="14" t="s">
        <v>19</v>
      </c>
      <c r="R1733" s="15"/>
      <c r="S1733" s="14" t="s">
        <v>41</v>
      </c>
      <c r="T1733" s="15"/>
      <c r="U1733" s="14" t="s">
        <v>42</v>
      </c>
      <c r="V1733" s="15"/>
      <c r="W1733" s="15"/>
      <c r="X1733" s="15"/>
      <c r="Y1733" s="14" t="s">
        <v>22</v>
      </c>
      <c r="Z1733" s="15"/>
      <c r="AA1733" s="15"/>
      <c r="AB1733" s="15"/>
      <c r="AC1733" s="15"/>
      <c r="AD1733" s="15"/>
      <c r="AE1733" s="15"/>
      <c r="AF1733" s="15"/>
      <c r="AG1733" s="14" t="s">
        <v>23</v>
      </c>
      <c r="AH1733" s="15"/>
      <c r="AI1733" s="15"/>
      <c r="AJ1733" s="14" t="s">
        <v>24</v>
      </c>
      <c r="AK1733" s="15"/>
      <c r="AL1733" s="14" t="s">
        <v>25</v>
      </c>
      <c r="AM1733" s="15"/>
      <c r="AN1733" s="15"/>
      <c r="AO1733" s="15"/>
      <c r="AP1733" s="15"/>
      <c r="AQ1733" s="15"/>
      <c r="AR1733" s="15"/>
      <c r="AS1733" s="14" t="s">
        <v>26</v>
      </c>
      <c r="AT1733" s="15"/>
      <c r="AU1733" s="14" t="s">
        <v>43</v>
      </c>
      <c r="AV1733" s="15"/>
      <c r="AW1733" s="14" t="s">
        <v>44</v>
      </c>
      <c r="AX1733" s="15"/>
      <c r="AY1733" s="15"/>
    </row>
    <row r="1734" spans="1:51" s="7" customFormat="1" ht="32.25" customHeight="1">
      <c r="A1734" s="6"/>
      <c r="D1734" s="8" t="s">
        <v>45</v>
      </c>
      <c r="E1734" s="8" t="s">
        <v>46</v>
      </c>
      <c r="F1734" s="8" t="s">
        <v>47</v>
      </c>
      <c r="G1734" s="8" t="s">
        <v>48</v>
      </c>
      <c r="H1734" s="8" t="s">
        <v>49</v>
      </c>
      <c r="I1734" s="8" t="s">
        <v>50</v>
      </c>
      <c r="J1734" s="8" t="s">
        <v>51</v>
      </c>
      <c r="K1734" s="8" t="s">
        <v>52</v>
      </c>
      <c r="L1734" s="8" t="s">
        <v>53</v>
      </c>
      <c r="M1734" s="8" t="s">
        <v>54</v>
      </c>
      <c r="N1734" s="8" t="s">
        <v>55</v>
      </c>
      <c r="O1734" s="8" t="s">
        <v>56</v>
      </c>
      <c r="P1734" s="8" t="s">
        <v>57</v>
      </c>
      <c r="Q1734" s="8" t="s">
        <v>56</v>
      </c>
      <c r="R1734" s="8" t="s">
        <v>57</v>
      </c>
      <c r="S1734" s="8" t="s">
        <v>56</v>
      </c>
      <c r="T1734" s="8" t="s">
        <v>57</v>
      </c>
      <c r="U1734" s="8" t="s">
        <v>58</v>
      </c>
      <c r="V1734" s="8" t="s">
        <v>59</v>
      </c>
      <c r="W1734" s="8" t="s">
        <v>60</v>
      </c>
      <c r="X1734" s="8" t="s">
        <v>61</v>
      </c>
      <c r="Y1734" s="8" t="s">
        <v>62</v>
      </c>
      <c r="Z1734" s="8" t="s">
        <v>63</v>
      </c>
      <c r="AA1734" s="8" t="s">
        <v>64</v>
      </c>
      <c r="AB1734" s="8" t="s">
        <v>65</v>
      </c>
      <c r="AC1734" s="8" t="s">
        <v>66</v>
      </c>
      <c r="AD1734" s="8" t="s">
        <v>67</v>
      </c>
      <c r="AE1734" s="8" t="s">
        <v>68</v>
      </c>
      <c r="AF1734" s="8" t="s">
        <v>69</v>
      </c>
      <c r="AG1734" s="8" t="s">
        <v>70</v>
      </c>
      <c r="AH1734" s="8" t="s">
        <v>71</v>
      </c>
      <c r="AI1734" s="8" t="s">
        <v>72</v>
      </c>
      <c r="AJ1734" s="8" t="s">
        <v>73</v>
      </c>
      <c r="AK1734" s="8" t="s">
        <v>74</v>
      </c>
      <c r="AL1734" s="8" t="s">
        <v>75</v>
      </c>
      <c r="AM1734" s="8" t="s">
        <v>76</v>
      </c>
      <c r="AN1734" s="8" t="s">
        <v>77</v>
      </c>
      <c r="AO1734" s="8" t="s">
        <v>78</v>
      </c>
      <c r="AP1734" s="8" t="s">
        <v>79</v>
      </c>
      <c r="AQ1734" s="8" t="s">
        <v>80</v>
      </c>
      <c r="AR1734" s="8" t="s">
        <v>81</v>
      </c>
      <c r="AS1734" s="8" t="s">
        <v>82</v>
      </c>
      <c r="AT1734" s="8" t="s">
        <v>57</v>
      </c>
      <c r="AU1734" s="8" t="s">
        <v>56</v>
      </c>
      <c r="AV1734" s="8" t="s">
        <v>57</v>
      </c>
      <c r="AW1734" s="8" t="s">
        <v>83</v>
      </c>
      <c r="AX1734" s="8" t="s">
        <v>84</v>
      </c>
      <c r="AY1734" s="8" t="s">
        <v>85</v>
      </c>
    </row>
    <row r="1735" spans="1:51">
      <c r="A1735" s="3" t="s">
        <v>86</v>
      </c>
      <c r="C1735" s="4">
        <v>3798</v>
      </c>
      <c r="D1735" s="4">
        <v>2254</v>
      </c>
      <c r="E1735" s="4">
        <v>808</v>
      </c>
      <c r="F1735" s="4">
        <v>587</v>
      </c>
      <c r="G1735" s="4">
        <v>148</v>
      </c>
      <c r="H1735" s="4">
        <v>1558</v>
      </c>
      <c r="I1735" s="4">
        <v>1757</v>
      </c>
      <c r="J1735" s="4">
        <v>1318</v>
      </c>
      <c r="K1735" s="4">
        <v>1919</v>
      </c>
      <c r="L1735" s="4">
        <v>321</v>
      </c>
      <c r="M1735" s="4">
        <v>85</v>
      </c>
      <c r="N1735" s="4">
        <v>179</v>
      </c>
      <c r="O1735" s="4">
        <v>774</v>
      </c>
      <c r="P1735" s="4">
        <v>2541</v>
      </c>
      <c r="Q1735" s="4">
        <v>1208</v>
      </c>
      <c r="R1735" s="4">
        <v>2241</v>
      </c>
      <c r="S1735" s="4">
        <v>1635</v>
      </c>
      <c r="T1735" s="4">
        <v>1629</v>
      </c>
      <c r="U1735" s="4">
        <v>691</v>
      </c>
      <c r="V1735" s="4">
        <v>478</v>
      </c>
      <c r="W1735" s="4">
        <v>1179</v>
      </c>
      <c r="X1735" s="4">
        <v>1439</v>
      </c>
      <c r="Y1735" s="4">
        <v>832</v>
      </c>
      <c r="Z1735" s="4">
        <v>718</v>
      </c>
      <c r="AA1735" s="4">
        <v>411</v>
      </c>
      <c r="AB1735" s="4">
        <v>810</v>
      </c>
      <c r="AC1735" s="4">
        <v>2770</v>
      </c>
      <c r="AD1735" s="4">
        <v>186</v>
      </c>
      <c r="AE1735" s="4">
        <v>365</v>
      </c>
      <c r="AF1735" s="4">
        <v>112</v>
      </c>
      <c r="AG1735" s="4">
        <v>1242</v>
      </c>
      <c r="AH1735" s="4">
        <v>1615</v>
      </c>
      <c r="AI1735" s="4">
        <v>813</v>
      </c>
      <c r="AJ1735" s="4">
        <v>1238</v>
      </c>
      <c r="AK1735" s="4">
        <v>2393</v>
      </c>
      <c r="AL1735" s="4">
        <v>997</v>
      </c>
      <c r="AM1735" s="4">
        <v>236</v>
      </c>
      <c r="AN1735" s="4">
        <v>27</v>
      </c>
      <c r="AO1735" s="4">
        <v>2173</v>
      </c>
      <c r="AP1735" s="4">
        <v>56</v>
      </c>
      <c r="AQ1735" s="4">
        <v>1910</v>
      </c>
      <c r="AR1735" s="4">
        <v>1578</v>
      </c>
      <c r="AS1735" s="4">
        <v>230</v>
      </c>
      <c r="AT1735" s="4">
        <v>3340</v>
      </c>
      <c r="AU1735" s="4">
        <v>1158</v>
      </c>
      <c r="AV1735" s="4">
        <v>2157</v>
      </c>
      <c r="AW1735" s="4">
        <v>1723</v>
      </c>
      <c r="AX1735" s="4">
        <v>570</v>
      </c>
      <c r="AY1735" s="4">
        <v>933</v>
      </c>
    </row>
    <row r="1736" spans="1:51">
      <c r="A1736" s="3"/>
    </row>
    <row r="1737" spans="1:51">
      <c r="A1737" s="3" t="s">
        <v>425</v>
      </c>
      <c r="B1737" t="s">
        <v>73</v>
      </c>
      <c r="C1737" s="4">
        <v>1238</v>
      </c>
      <c r="D1737" s="4">
        <v>748</v>
      </c>
      <c r="E1737" s="4">
        <v>257</v>
      </c>
      <c r="F1737" s="4">
        <v>193</v>
      </c>
      <c r="G1737" s="4">
        <v>39</v>
      </c>
      <c r="H1737" s="4">
        <v>650</v>
      </c>
      <c r="I1737" s="4">
        <v>431</v>
      </c>
      <c r="J1737" s="4">
        <v>460</v>
      </c>
      <c r="K1737" s="4">
        <v>627</v>
      </c>
      <c r="L1737" s="4">
        <v>90</v>
      </c>
      <c r="M1737" s="4">
        <v>37</v>
      </c>
      <c r="N1737" s="4">
        <v>55</v>
      </c>
      <c r="O1737" s="4">
        <v>275</v>
      </c>
      <c r="P1737" s="4">
        <v>806</v>
      </c>
      <c r="Q1737" s="4">
        <v>401</v>
      </c>
      <c r="R1737" s="4">
        <v>734</v>
      </c>
      <c r="S1737" s="4">
        <v>564</v>
      </c>
      <c r="T1737" s="4">
        <v>506</v>
      </c>
      <c r="U1737" s="4">
        <v>236</v>
      </c>
      <c r="V1737" s="4">
        <v>124</v>
      </c>
      <c r="W1737" s="4">
        <v>329</v>
      </c>
      <c r="X1737" s="4">
        <v>546</v>
      </c>
      <c r="Y1737" s="4">
        <v>303</v>
      </c>
      <c r="Z1737" s="4">
        <v>245</v>
      </c>
      <c r="AA1737" s="4">
        <v>118</v>
      </c>
      <c r="AB1737" s="4">
        <v>288</v>
      </c>
      <c r="AC1737" s="4">
        <v>955</v>
      </c>
      <c r="AD1737" s="4">
        <v>59</v>
      </c>
      <c r="AE1737" s="4">
        <v>97</v>
      </c>
      <c r="AF1737" s="4">
        <v>39</v>
      </c>
      <c r="AG1737" s="4">
        <v>346</v>
      </c>
      <c r="AH1737" s="4">
        <v>479</v>
      </c>
      <c r="AI1737" s="4">
        <v>409</v>
      </c>
      <c r="AJ1737" s="4">
        <v>1238</v>
      </c>
      <c r="AK1737" s="4" t="s">
        <v>14</v>
      </c>
      <c r="AL1737" s="4">
        <v>346</v>
      </c>
      <c r="AM1737" s="4">
        <v>107</v>
      </c>
      <c r="AN1737" s="4">
        <v>8</v>
      </c>
      <c r="AO1737" s="4">
        <v>697</v>
      </c>
      <c r="AP1737" s="4">
        <v>17</v>
      </c>
      <c r="AQ1737" s="4">
        <v>615</v>
      </c>
      <c r="AR1737" s="4">
        <v>560</v>
      </c>
      <c r="AS1737" s="4">
        <v>69</v>
      </c>
      <c r="AT1737" s="4">
        <v>1128</v>
      </c>
      <c r="AU1737" s="4">
        <v>351</v>
      </c>
      <c r="AV1737" s="4">
        <v>730</v>
      </c>
      <c r="AW1737" s="4">
        <v>533</v>
      </c>
      <c r="AX1737" s="4">
        <v>212</v>
      </c>
      <c r="AY1737" s="4">
        <v>313</v>
      </c>
    </row>
    <row r="1738" spans="1:51">
      <c r="A1738" s="3"/>
      <c r="C1738" s="11">
        <v>0.33</v>
      </c>
      <c r="D1738" s="11">
        <v>0.33</v>
      </c>
      <c r="E1738" s="11">
        <v>0.32</v>
      </c>
      <c r="F1738" s="11">
        <v>0.33</v>
      </c>
      <c r="G1738" s="11">
        <v>0.26</v>
      </c>
      <c r="H1738" s="11">
        <v>0.42</v>
      </c>
      <c r="I1738" s="11">
        <v>0.25</v>
      </c>
      <c r="J1738" s="11">
        <v>0.35</v>
      </c>
      <c r="K1738" s="11">
        <v>0.33</v>
      </c>
      <c r="L1738" s="11">
        <v>0.28000000000000003</v>
      </c>
      <c r="M1738" s="11">
        <v>0.43</v>
      </c>
      <c r="N1738" s="11">
        <v>0.31</v>
      </c>
      <c r="O1738" s="11">
        <v>0.36</v>
      </c>
      <c r="P1738" s="11">
        <v>0.32</v>
      </c>
      <c r="Q1738" s="11">
        <v>0.33</v>
      </c>
      <c r="R1738" s="11">
        <v>0.33</v>
      </c>
      <c r="S1738" s="11">
        <v>0.34</v>
      </c>
      <c r="T1738" s="11">
        <v>0.31</v>
      </c>
      <c r="U1738" s="11">
        <v>0.34</v>
      </c>
      <c r="V1738" s="11">
        <v>0.26</v>
      </c>
      <c r="W1738" s="11">
        <v>0.28000000000000003</v>
      </c>
      <c r="X1738" s="11">
        <v>0.38</v>
      </c>
      <c r="Y1738" s="11">
        <v>0.36</v>
      </c>
      <c r="Z1738" s="11">
        <v>0.34</v>
      </c>
      <c r="AA1738" s="11">
        <v>0.28999999999999998</v>
      </c>
      <c r="AB1738" s="11">
        <v>0.36</v>
      </c>
      <c r="AC1738" s="11">
        <v>0.34</v>
      </c>
      <c r="AD1738" s="11">
        <v>0.32</v>
      </c>
      <c r="AE1738" s="11">
        <v>0.27</v>
      </c>
      <c r="AF1738" s="11">
        <v>0.35</v>
      </c>
      <c r="AG1738" s="11">
        <v>0.28000000000000003</v>
      </c>
      <c r="AH1738" s="11">
        <v>0.3</v>
      </c>
      <c r="AI1738" s="11">
        <v>0.5</v>
      </c>
      <c r="AJ1738" s="11">
        <v>1</v>
      </c>
      <c r="AK1738" s="4" t="s">
        <v>14</v>
      </c>
      <c r="AL1738" s="11">
        <v>0.35</v>
      </c>
      <c r="AM1738" s="11">
        <v>0.45</v>
      </c>
      <c r="AN1738" s="11">
        <v>0.28999999999999998</v>
      </c>
      <c r="AO1738" s="11">
        <v>0.32</v>
      </c>
      <c r="AP1738" s="11">
        <v>0.31</v>
      </c>
      <c r="AQ1738" s="11">
        <v>0.32</v>
      </c>
      <c r="AR1738" s="11">
        <v>0.35</v>
      </c>
      <c r="AS1738" s="11">
        <v>0.3</v>
      </c>
      <c r="AT1738" s="11">
        <v>0.34</v>
      </c>
      <c r="AU1738" s="11">
        <v>0.3</v>
      </c>
      <c r="AV1738" s="11">
        <v>0.34</v>
      </c>
      <c r="AW1738" s="11">
        <v>0.31</v>
      </c>
      <c r="AX1738" s="11">
        <v>0.37</v>
      </c>
      <c r="AY1738" s="11">
        <v>0.34</v>
      </c>
    </row>
    <row r="1739" spans="1:51">
      <c r="A1739" s="3"/>
      <c r="B1739" t="s">
        <v>74</v>
      </c>
      <c r="C1739" s="4">
        <v>2393</v>
      </c>
      <c r="D1739" s="4">
        <v>1400</v>
      </c>
      <c r="E1739" s="4">
        <v>508</v>
      </c>
      <c r="F1739" s="4">
        <v>381</v>
      </c>
      <c r="G1739" s="4">
        <v>103</v>
      </c>
      <c r="H1739" s="4">
        <v>845</v>
      </c>
      <c r="I1739" s="4">
        <v>1239</v>
      </c>
      <c r="J1739" s="4">
        <v>794</v>
      </c>
      <c r="K1739" s="4">
        <v>1206</v>
      </c>
      <c r="L1739" s="4">
        <v>217</v>
      </c>
      <c r="M1739" s="4">
        <v>42</v>
      </c>
      <c r="N1739" s="4">
        <v>109</v>
      </c>
      <c r="O1739" s="4">
        <v>455</v>
      </c>
      <c r="P1739" s="4">
        <v>1629</v>
      </c>
      <c r="Q1739" s="4">
        <v>745</v>
      </c>
      <c r="R1739" s="4">
        <v>1413</v>
      </c>
      <c r="S1739" s="4">
        <v>1000</v>
      </c>
      <c r="T1739" s="4">
        <v>1048</v>
      </c>
      <c r="U1739" s="4">
        <v>438</v>
      </c>
      <c r="V1739" s="4">
        <v>347</v>
      </c>
      <c r="W1739" s="4">
        <v>791</v>
      </c>
      <c r="X1739" s="4">
        <v>809</v>
      </c>
      <c r="Y1739" s="4">
        <v>512</v>
      </c>
      <c r="Z1739" s="4">
        <v>456</v>
      </c>
      <c r="AA1739" s="4">
        <v>282</v>
      </c>
      <c r="AB1739" s="4">
        <v>508</v>
      </c>
      <c r="AC1739" s="4">
        <v>1757</v>
      </c>
      <c r="AD1739" s="4">
        <v>123</v>
      </c>
      <c r="AE1739" s="4">
        <v>260</v>
      </c>
      <c r="AF1739" s="4">
        <v>71</v>
      </c>
      <c r="AG1739" s="4">
        <v>876</v>
      </c>
      <c r="AH1739" s="4">
        <v>1116</v>
      </c>
      <c r="AI1739" s="4">
        <v>389</v>
      </c>
      <c r="AJ1739" s="4" t="s">
        <v>14</v>
      </c>
      <c r="AK1739" s="4">
        <v>2393</v>
      </c>
      <c r="AL1739" s="4">
        <v>647</v>
      </c>
      <c r="AM1739" s="4">
        <v>128</v>
      </c>
      <c r="AN1739" s="4">
        <v>17</v>
      </c>
      <c r="AO1739" s="4">
        <v>1451</v>
      </c>
      <c r="AP1739" s="4">
        <v>36</v>
      </c>
      <c r="AQ1739" s="4">
        <v>1275</v>
      </c>
      <c r="AR1739" s="4">
        <v>1004</v>
      </c>
      <c r="AS1739" s="4">
        <v>146</v>
      </c>
      <c r="AT1739" s="4">
        <v>2165</v>
      </c>
      <c r="AU1739" s="4">
        <v>739</v>
      </c>
      <c r="AV1739" s="4">
        <v>1345</v>
      </c>
      <c r="AW1739" s="4">
        <v>1147</v>
      </c>
      <c r="AX1739" s="4">
        <v>347</v>
      </c>
      <c r="AY1739" s="4">
        <v>603</v>
      </c>
    </row>
    <row r="1740" spans="1:51">
      <c r="A1740" s="3"/>
      <c r="C1740" s="11">
        <v>0.63</v>
      </c>
      <c r="D1740" s="11">
        <v>0.62</v>
      </c>
      <c r="E1740" s="11">
        <v>0.63</v>
      </c>
      <c r="F1740" s="11">
        <v>0.65</v>
      </c>
      <c r="G1740" s="11">
        <v>0.7</v>
      </c>
      <c r="H1740" s="11">
        <v>0.54</v>
      </c>
      <c r="I1740" s="11">
        <v>0.71</v>
      </c>
      <c r="J1740" s="11">
        <v>0.6</v>
      </c>
      <c r="K1740" s="11">
        <v>0.63</v>
      </c>
      <c r="L1740" s="11">
        <v>0.68</v>
      </c>
      <c r="M1740" s="11">
        <v>0.49</v>
      </c>
      <c r="N1740" s="11">
        <v>0.61</v>
      </c>
      <c r="O1740" s="11">
        <v>0.59</v>
      </c>
      <c r="P1740" s="11">
        <v>0.64</v>
      </c>
      <c r="Q1740" s="11">
        <v>0.62</v>
      </c>
      <c r="R1740" s="11">
        <v>0.63</v>
      </c>
      <c r="S1740" s="11">
        <v>0.61</v>
      </c>
      <c r="T1740" s="11">
        <v>0.64</v>
      </c>
      <c r="U1740" s="11">
        <v>0.63</v>
      </c>
      <c r="V1740" s="11">
        <v>0.72</v>
      </c>
      <c r="W1740" s="11">
        <v>0.67</v>
      </c>
      <c r="X1740" s="11">
        <v>0.56000000000000005</v>
      </c>
      <c r="Y1740" s="11">
        <v>0.62</v>
      </c>
      <c r="Z1740" s="11">
        <v>0.64</v>
      </c>
      <c r="AA1740" s="11">
        <v>0.69</v>
      </c>
      <c r="AB1740" s="11">
        <v>0.63</v>
      </c>
      <c r="AC1740" s="11">
        <v>0.63</v>
      </c>
      <c r="AD1740" s="11">
        <v>0.66</v>
      </c>
      <c r="AE1740" s="11">
        <v>0.71</v>
      </c>
      <c r="AF1740" s="11">
        <v>0.64</v>
      </c>
      <c r="AG1740" s="11">
        <v>0.71</v>
      </c>
      <c r="AH1740" s="11">
        <v>0.69</v>
      </c>
      <c r="AI1740" s="11">
        <v>0.48</v>
      </c>
      <c r="AJ1740" s="4" t="s">
        <v>14</v>
      </c>
      <c r="AK1740" s="11">
        <v>1</v>
      </c>
      <c r="AL1740" s="11">
        <v>0.65</v>
      </c>
      <c r="AM1740" s="11">
        <v>0.54</v>
      </c>
      <c r="AN1740" s="11">
        <v>0.64</v>
      </c>
      <c r="AO1740" s="11">
        <v>0.67</v>
      </c>
      <c r="AP1740" s="11">
        <v>0.64</v>
      </c>
      <c r="AQ1740" s="11">
        <v>0.67</v>
      </c>
      <c r="AR1740" s="11">
        <v>0.64</v>
      </c>
      <c r="AS1740" s="11">
        <v>0.63</v>
      </c>
      <c r="AT1740" s="11">
        <v>0.65</v>
      </c>
      <c r="AU1740" s="11">
        <v>0.64</v>
      </c>
      <c r="AV1740" s="11">
        <v>0.62</v>
      </c>
      <c r="AW1740" s="11">
        <v>0.67</v>
      </c>
      <c r="AX1740" s="11">
        <v>0.61</v>
      </c>
      <c r="AY1740" s="11">
        <v>0.65</v>
      </c>
    </row>
    <row r="1741" spans="1:51">
      <c r="A1741" s="3"/>
      <c r="B1741" t="s">
        <v>426</v>
      </c>
      <c r="C1741" s="4">
        <v>10</v>
      </c>
      <c r="D1741" s="4">
        <v>4</v>
      </c>
      <c r="E1741" s="4">
        <v>1</v>
      </c>
      <c r="F1741" s="4">
        <v>4</v>
      </c>
      <c r="G1741" s="4">
        <v>1</v>
      </c>
      <c r="H1741" s="4">
        <v>2</v>
      </c>
      <c r="I1741" s="4">
        <v>4</v>
      </c>
      <c r="J1741" s="4">
        <v>2</v>
      </c>
      <c r="K1741" s="4">
        <v>3</v>
      </c>
      <c r="L1741" s="4">
        <v>1</v>
      </c>
      <c r="M1741" s="4" t="s">
        <v>14</v>
      </c>
      <c r="N1741" s="4">
        <v>1</v>
      </c>
      <c r="O1741" s="4">
        <v>1</v>
      </c>
      <c r="P1741" s="4">
        <v>5</v>
      </c>
      <c r="Q1741" s="4">
        <v>2</v>
      </c>
      <c r="R1741" s="4">
        <v>4</v>
      </c>
      <c r="S1741" s="4">
        <v>1</v>
      </c>
      <c r="T1741" s="4">
        <v>5</v>
      </c>
      <c r="U1741" s="4">
        <v>5</v>
      </c>
      <c r="V1741" s="4" t="s">
        <v>14</v>
      </c>
      <c r="W1741" s="4">
        <v>2</v>
      </c>
      <c r="X1741" s="4">
        <v>3</v>
      </c>
      <c r="Y1741" s="4" t="s">
        <v>14</v>
      </c>
      <c r="Z1741" s="4">
        <v>3</v>
      </c>
      <c r="AA1741" s="4">
        <v>1</v>
      </c>
      <c r="AB1741" s="4" t="s">
        <v>14</v>
      </c>
      <c r="AC1741" s="4">
        <v>4</v>
      </c>
      <c r="AD1741" s="4" t="s">
        <v>14</v>
      </c>
      <c r="AE1741" s="4">
        <v>2</v>
      </c>
      <c r="AF1741" s="4" t="s">
        <v>14</v>
      </c>
      <c r="AG1741" s="4">
        <v>5</v>
      </c>
      <c r="AH1741" s="4">
        <v>3</v>
      </c>
      <c r="AI1741" s="4">
        <v>2</v>
      </c>
      <c r="AJ1741" s="4" t="s">
        <v>14</v>
      </c>
      <c r="AK1741" s="4" t="s">
        <v>14</v>
      </c>
      <c r="AL1741" s="4">
        <v>2</v>
      </c>
      <c r="AM1741" s="4" t="s">
        <v>14</v>
      </c>
      <c r="AN1741" s="4" t="s">
        <v>14</v>
      </c>
      <c r="AO1741" s="4">
        <v>6</v>
      </c>
      <c r="AP1741" s="4">
        <v>1</v>
      </c>
      <c r="AQ1741" s="4">
        <v>6</v>
      </c>
      <c r="AR1741" s="4">
        <v>3</v>
      </c>
      <c r="AS1741" s="4">
        <v>3</v>
      </c>
      <c r="AT1741" s="4">
        <v>5</v>
      </c>
      <c r="AU1741" s="4">
        <v>3</v>
      </c>
      <c r="AV1741" s="4">
        <v>3</v>
      </c>
      <c r="AW1741" s="4">
        <v>7</v>
      </c>
      <c r="AX1741" s="4">
        <v>1</v>
      </c>
      <c r="AY1741" s="4" t="s">
        <v>14</v>
      </c>
    </row>
    <row r="1742" spans="1:51">
      <c r="A1742" s="3"/>
      <c r="C1742" s="11">
        <v>0</v>
      </c>
      <c r="D1742" s="11">
        <v>0</v>
      </c>
      <c r="E1742" s="11">
        <v>0</v>
      </c>
      <c r="F1742" s="11">
        <v>0.01</v>
      </c>
      <c r="G1742" s="11">
        <v>0.01</v>
      </c>
      <c r="H1742" s="11">
        <v>0</v>
      </c>
      <c r="I1742" s="11">
        <v>0</v>
      </c>
      <c r="J1742" s="11">
        <v>0</v>
      </c>
      <c r="K1742" s="11">
        <v>0</v>
      </c>
      <c r="L1742" s="11">
        <v>0</v>
      </c>
      <c r="M1742" s="4" t="s">
        <v>14</v>
      </c>
      <c r="N1742" s="11">
        <v>0.01</v>
      </c>
      <c r="O1742" s="11">
        <v>0</v>
      </c>
      <c r="P1742" s="11">
        <v>0</v>
      </c>
      <c r="Q1742" s="11">
        <v>0</v>
      </c>
      <c r="R1742" s="11">
        <v>0</v>
      </c>
      <c r="S1742" s="11">
        <v>0</v>
      </c>
      <c r="T1742" s="11">
        <v>0</v>
      </c>
      <c r="U1742" s="11">
        <v>0.01</v>
      </c>
      <c r="V1742" s="4" t="s">
        <v>14</v>
      </c>
      <c r="W1742" s="11">
        <v>0</v>
      </c>
      <c r="X1742" s="11">
        <v>0</v>
      </c>
      <c r="Y1742" s="4" t="s">
        <v>14</v>
      </c>
      <c r="Z1742" s="11">
        <v>0</v>
      </c>
      <c r="AA1742" s="11">
        <v>0</v>
      </c>
      <c r="AB1742" s="4" t="s">
        <v>14</v>
      </c>
      <c r="AC1742" s="11">
        <v>0</v>
      </c>
      <c r="AD1742" s="4" t="s">
        <v>14</v>
      </c>
      <c r="AE1742" s="11">
        <v>0.01</v>
      </c>
      <c r="AF1742" s="4" t="s">
        <v>14</v>
      </c>
      <c r="AG1742" s="11">
        <v>0</v>
      </c>
      <c r="AH1742" s="11">
        <v>0</v>
      </c>
      <c r="AI1742" s="11">
        <v>0</v>
      </c>
      <c r="AJ1742" s="4" t="s">
        <v>14</v>
      </c>
      <c r="AK1742" s="4" t="s">
        <v>14</v>
      </c>
      <c r="AL1742" s="11">
        <v>0</v>
      </c>
      <c r="AM1742" s="4" t="s">
        <v>14</v>
      </c>
      <c r="AN1742" s="4" t="s">
        <v>14</v>
      </c>
      <c r="AO1742" s="11">
        <v>0</v>
      </c>
      <c r="AP1742" s="11">
        <v>0.02</v>
      </c>
      <c r="AQ1742" s="11">
        <v>0</v>
      </c>
      <c r="AR1742" s="11">
        <v>0</v>
      </c>
      <c r="AS1742" s="11">
        <v>0.01</v>
      </c>
      <c r="AT1742" s="11">
        <v>0</v>
      </c>
      <c r="AU1742" s="11">
        <v>0</v>
      </c>
      <c r="AV1742" s="11">
        <v>0</v>
      </c>
      <c r="AW1742" s="11">
        <v>0</v>
      </c>
      <c r="AX1742" s="11">
        <v>0</v>
      </c>
      <c r="AY1742" s="4" t="s">
        <v>14</v>
      </c>
    </row>
    <row r="1743" spans="1:51">
      <c r="A1743" s="3"/>
      <c r="B1743" t="s">
        <v>287</v>
      </c>
      <c r="C1743" s="4">
        <v>157</v>
      </c>
      <c r="D1743" s="4">
        <v>102</v>
      </c>
      <c r="E1743" s="4">
        <v>42</v>
      </c>
      <c r="F1743" s="4">
        <v>8</v>
      </c>
      <c r="G1743" s="4">
        <v>5</v>
      </c>
      <c r="H1743" s="4">
        <v>61</v>
      </c>
      <c r="I1743" s="4">
        <v>83</v>
      </c>
      <c r="J1743" s="4">
        <v>63</v>
      </c>
      <c r="K1743" s="4">
        <v>84</v>
      </c>
      <c r="L1743" s="4">
        <v>14</v>
      </c>
      <c r="M1743" s="4">
        <v>7</v>
      </c>
      <c r="N1743" s="4">
        <v>13</v>
      </c>
      <c r="O1743" s="4">
        <v>43</v>
      </c>
      <c r="P1743" s="4">
        <v>101</v>
      </c>
      <c r="Q1743" s="4">
        <v>61</v>
      </c>
      <c r="R1743" s="4">
        <v>90</v>
      </c>
      <c r="S1743" s="4">
        <v>70</v>
      </c>
      <c r="T1743" s="4">
        <v>70</v>
      </c>
      <c r="U1743" s="4">
        <v>11</v>
      </c>
      <c r="V1743" s="4">
        <v>7</v>
      </c>
      <c r="W1743" s="4">
        <v>58</v>
      </c>
      <c r="X1743" s="4">
        <v>81</v>
      </c>
      <c r="Y1743" s="4">
        <v>17</v>
      </c>
      <c r="Z1743" s="4">
        <v>13</v>
      </c>
      <c r="AA1743" s="4">
        <v>10</v>
      </c>
      <c r="AB1743" s="4">
        <v>14</v>
      </c>
      <c r="AC1743" s="4">
        <v>54</v>
      </c>
      <c r="AD1743" s="4">
        <v>4</v>
      </c>
      <c r="AE1743" s="4">
        <v>6</v>
      </c>
      <c r="AF1743" s="4">
        <v>1</v>
      </c>
      <c r="AG1743" s="4">
        <v>15</v>
      </c>
      <c r="AH1743" s="4">
        <v>18</v>
      </c>
      <c r="AI1743" s="4">
        <v>14</v>
      </c>
      <c r="AJ1743" s="4" t="s">
        <v>14</v>
      </c>
      <c r="AK1743" s="4" t="s">
        <v>14</v>
      </c>
      <c r="AL1743" s="4">
        <v>2</v>
      </c>
      <c r="AM1743" s="4">
        <v>1</v>
      </c>
      <c r="AN1743" s="4">
        <v>2</v>
      </c>
      <c r="AO1743" s="4">
        <v>19</v>
      </c>
      <c r="AP1743" s="4">
        <v>2</v>
      </c>
      <c r="AQ1743" s="4">
        <v>14</v>
      </c>
      <c r="AR1743" s="4">
        <v>12</v>
      </c>
      <c r="AS1743" s="4">
        <v>12</v>
      </c>
      <c r="AT1743" s="4">
        <v>42</v>
      </c>
      <c r="AU1743" s="4">
        <v>65</v>
      </c>
      <c r="AV1743" s="4">
        <v>79</v>
      </c>
      <c r="AW1743" s="4">
        <v>36</v>
      </c>
      <c r="AX1743" s="4">
        <v>10</v>
      </c>
      <c r="AY1743" s="4">
        <v>17</v>
      </c>
    </row>
    <row r="1744" spans="1:51">
      <c r="A1744" s="3"/>
      <c r="C1744" s="11">
        <v>0.04</v>
      </c>
      <c r="D1744" s="11">
        <v>0.05</v>
      </c>
      <c r="E1744" s="11">
        <v>0.05</v>
      </c>
      <c r="F1744" s="11">
        <v>0.01</v>
      </c>
      <c r="G1744" s="11">
        <v>0.03</v>
      </c>
      <c r="H1744" s="11">
        <v>0.04</v>
      </c>
      <c r="I1744" s="11">
        <v>0.05</v>
      </c>
      <c r="J1744" s="11">
        <v>0.05</v>
      </c>
      <c r="K1744" s="11">
        <v>0.04</v>
      </c>
      <c r="L1744" s="11">
        <v>0.04</v>
      </c>
      <c r="M1744" s="11">
        <v>0.08</v>
      </c>
      <c r="N1744" s="11">
        <v>7.0000000000000007E-2</v>
      </c>
      <c r="O1744" s="11">
        <v>0.06</v>
      </c>
      <c r="P1744" s="11">
        <v>0.04</v>
      </c>
      <c r="Q1744" s="11">
        <v>0.05</v>
      </c>
      <c r="R1744" s="11">
        <v>0.04</v>
      </c>
      <c r="S1744" s="11">
        <v>0.04</v>
      </c>
      <c r="T1744" s="11">
        <v>0.04</v>
      </c>
      <c r="U1744" s="11">
        <v>0.02</v>
      </c>
      <c r="V1744" s="11">
        <v>0.02</v>
      </c>
      <c r="W1744" s="11">
        <v>0.05</v>
      </c>
      <c r="X1744" s="11">
        <v>0.06</v>
      </c>
      <c r="Y1744" s="11">
        <v>0.02</v>
      </c>
      <c r="Z1744" s="11">
        <v>0.02</v>
      </c>
      <c r="AA1744" s="11">
        <v>0.02</v>
      </c>
      <c r="AB1744" s="11">
        <v>0.02</v>
      </c>
      <c r="AC1744" s="11">
        <v>0.02</v>
      </c>
      <c r="AD1744" s="11">
        <v>0.02</v>
      </c>
      <c r="AE1744" s="11">
        <v>0.02</v>
      </c>
      <c r="AF1744" s="11">
        <v>0.01</v>
      </c>
      <c r="AG1744" s="11">
        <v>0.01</v>
      </c>
      <c r="AH1744" s="11">
        <v>0.01</v>
      </c>
      <c r="AI1744" s="11">
        <v>0.02</v>
      </c>
      <c r="AJ1744" s="4" t="s">
        <v>14</v>
      </c>
      <c r="AK1744" s="4" t="s">
        <v>14</v>
      </c>
      <c r="AL1744" s="11">
        <v>0</v>
      </c>
      <c r="AM1744" s="11">
        <v>0</v>
      </c>
      <c r="AN1744" s="11">
        <v>0.08</v>
      </c>
      <c r="AO1744" s="11">
        <v>0.01</v>
      </c>
      <c r="AP1744" s="11">
        <v>0.03</v>
      </c>
      <c r="AQ1744" s="11">
        <v>0.01</v>
      </c>
      <c r="AR1744" s="11">
        <v>0.01</v>
      </c>
      <c r="AS1744" s="11">
        <v>0.05</v>
      </c>
      <c r="AT1744" s="11">
        <v>0.01</v>
      </c>
      <c r="AU1744" s="11">
        <v>0.06</v>
      </c>
      <c r="AV1744" s="11">
        <v>0.04</v>
      </c>
      <c r="AW1744" s="11">
        <v>0.02</v>
      </c>
      <c r="AX1744" s="11">
        <v>0.02</v>
      </c>
      <c r="AY1744" s="11">
        <v>0.02</v>
      </c>
    </row>
    <row r="1745" spans="1:51">
      <c r="A1745" s="3"/>
    </row>
    <row r="1746" spans="1:51">
      <c r="A1746" s="3"/>
    </row>
    <row r="1747" spans="1:51">
      <c r="A1747" s="2" t="s">
        <v>427</v>
      </c>
    </row>
    <row r="1748" spans="1:51">
      <c r="A1748" s="3"/>
    </row>
    <row r="1749" spans="1:51" s="10" customFormat="1" ht="29.25" customHeight="1">
      <c r="A1749" s="9"/>
      <c r="C1749" s="7" t="s">
        <v>39</v>
      </c>
      <c r="D1749" s="14" t="s">
        <v>15</v>
      </c>
      <c r="E1749" s="15"/>
      <c r="F1749" s="15"/>
      <c r="G1749" s="15"/>
      <c r="H1749" s="14" t="s">
        <v>16</v>
      </c>
      <c r="I1749" s="15"/>
      <c r="J1749" s="14" t="s">
        <v>17</v>
      </c>
      <c r="K1749" s="15"/>
      <c r="L1749" s="15"/>
      <c r="M1749" s="15"/>
      <c r="N1749" s="15"/>
      <c r="O1749" s="14" t="s">
        <v>40</v>
      </c>
      <c r="P1749" s="15"/>
      <c r="Q1749" s="14" t="s">
        <v>19</v>
      </c>
      <c r="R1749" s="15"/>
      <c r="S1749" s="14" t="s">
        <v>41</v>
      </c>
      <c r="T1749" s="15"/>
      <c r="U1749" s="14" t="s">
        <v>42</v>
      </c>
      <c r="V1749" s="15"/>
      <c r="W1749" s="15"/>
      <c r="X1749" s="15"/>
      <c r="Y1749" s="14" t="s">
        <v>22</v>
      </c>
      <c r="Z1749" s="15"/>
      <c r="AA1749" s="15"/>
      <c r="AB1749" s="15"/>
      <c r="AC1749" s="15"/>
      <c r="AD1749" s="15"/>
      <c r="AE1749" s="15"/>
      <c r="AF1749" s="15"/>
      <c r="AG1749" s="14" t="s">
        <v>23</v>
      </c>
      <c r="AH1749" s="15"/>
      <c r="AI1749" s="15"/>
      <c r="AJ1749" s="14" t="s">
        <v>24</v>
      </c>
      <c r="AK1749" s="15"/>
      <c r="AL1749" s="14" t="s">
        <v>25</v>
      </c>
      <c r="AM1749" s="15"/>
      <c r="AN1749" s="15"/>
      <c r="AO1749" s="15"/>
      <c r="AP1749" s="15"/>
      <c r="AQ1749" s="15"/>
      <c r="AR1749" s="15"/>
      <c r="AS1749" s="14" t="s">
        <v>26</v>
      </c>
      <c r="AT1749" s="15"/>
      <c r="AU1749" s="14" t="s">
        <v>43</v>
      </c>
      <c r="AV1749" s="15"/>
      <c r="AW1749" s="14" t="s">
        <v>44</v>
      </c>
      <c r="AX1749" s="15"/>
      <c r="AY1749" s="15"/>
    </row>
    <row r="1750" spans="1:51" s="7" customFormat="1" ht="32.25" customHeight="1">
      <c r="A1750" s="6"/>
      <c r="D1750" s="8" t="s">
        <v>45</v>
      </c>
      <c r="E1750" s="8" t="s">
        <v>46</v>
      </c>
      <c r="F1750" s="8" t="s">
        <v>47</v>
      </c>
      <c r="G1750" s="8" t="s">
        <v>48</v>
      </c>
      <c r="H1750" s="8" t="s">
        <v>49</v>
      </c>
      <c r="I1750" s="8" t="s">
        <v>50</v>
      </c>
      <c r="J1750" s="8" t="s">
        <v>51</v>
      </c>
      <c r="K1750" s="8" t="s">
        <v>52</v>
      </c>
      <c r="L1750" s="8" t="s">
        <v>53</v>
      </c>
      <c r="M1750" s="8" t="s">
        <v>54</v>
      </c>
      <c r="N1750" s="8" t="s">
        <v>55</v>
      </c>
      <c r="O1750" s="8" t="s">
        <v>56</v>
      </c>
      <c r="P1750" s="8" t="s">
        <v>57</v>
      </c>
      <c r="Q1750" s="8" t="s">
        <v>56</v>
      </c>
      <c r="R1750" s="8" t="s">
        <v>57</v>
      </c>
      <c r="S1750" s="8" t="s">
        <v>56</v>
      </c>
      <c r="T1750" s="8" t="s">
        <v>57</v>
      </c>
      <c r="U1750" s="8" t="s">
        <v>58</v>
      </c>
      <c r="V1750" s="8" t="s">
        <v>59</v>
      </c>
      <c r="W1750" s="8" t="s">
        <v>60</v>
      </c>
      <c r="X1750" s="8" t="s">
        <v>61</v>
      </c>
      <c r="Y1750" s="8" t="s">
        <v>62</v>
      </c>
      <c r="Z1750" s="8" t="s">
        <v>63</v>
      </c>
      <c r="AA1750" s="8" t="s">
        <v>64</v>
      </c>
      <c r="AB1750" s="8" t="s">
        <v>65</v>
      </c>
      <c r="AC1750" s="8" t="s">
        <v>66</v>
      </c>
      <c r="AD1750" s="8" t="s">
        <v>67</v>
      </c>
      <c r="AE1750" s="8" t="s">
        <v>68</v>
      </c>
      <c r="AF1750" s="8" t="s">
        <v>69</v>
      </c>
      <c r="AG1750" s="8" t="s">
        <v>70</v>
      </c>
      <c r="AH1750" s="8" t="s">
        <v>71</v>
      </c>
      <c r="AI1750" s="8" t="s">
        <v>72</v>
      </c>
      <c r="AJ1750" s="8" t="s">
        <v>73</v>
      </c>
      <c r="AK1750" s="8" t="s">
        <v>74</v>
      </c>
      <c r="AL1750" s="8" t="s">
        <v>75</v>
      </c>
      <c r="AM1750" s="8" t="s">
        <v>76</v>
      </c>
      <c r="AN1750" s="8" t="s">
        <v>77</v>
      </c>
      <c r="AO1750" s="8" t="s">
        <v>78</v>
      </c>
      <c r="AP1750" s="8" t="s">
        <v>79</v>
      </c>
      <c r="AQ1750" s="8" t="s">
        <v>80</v>
      </c>
      <c r="AR1750" s="8" t="s">
        <v>81</v>
      </c>
      <c r="AS1750" s="8" t="s">
        <v>82</v>
      </c>
      <c r="AT1750" s="8" t="s">
        <v>57</v>
      </c>
      <c r="AU1750" s="8" t="s">
        <v>56</v>
      </c>
      <c r="AV1750" s="8" t="s">
        <v>57</v>
      </c>
      <c r="AW1750" s="8" t="s">
        <v>83</v>
      </c>
      <c r="AX1750" s="8" t="s">
        <v>84</v>
      </c>
      <c r="AY1750" s="8" t="s">
        <v>85</v>
      </c>
    </row>
    <row r="1751" spans="1:51">
      <c r="A1751" s="3" t="s">
        <v>86</v>
      </c>
      <c r="C1751" s="4">
        <v>3798</v>
      </c>
      <c r="D1751" s="4">
        <v>2254</v>
      </c>
      <c r="E1751" s="4">
        <v>808</v>
      </c>
      <c r="F1751" s="4">
        <v>587</v>
      </c>
      <c r="G1751" s="4">
        <v>148</v>
      </c>
      <c r="H1751" s="4">
        <v>1558</v>
      </c>
      <c r="I1751" s="4">
        <v>1757</v>
      </c>
      <c r="J1751" s="4">
        <v>1318</v>
      </c>
      <c r="K1751" s="4">
        <v>1919</v>
      </c>
      <c r="L1751" s="4">
        <v>321</v>
      </c>
      <c r="M1751" s="4">
        <v>85</v>
      </c>
      <c r="N1751" s="4">
        <v>179</v>
      </c>
      <c r="O1751" s="4">
        <v>774</v>
      </c>
      <c r="P1751" s="4">
        <v>2541</v>
      </c>
      <c r="Q1751" s="4">
        <v>1208</v>
      </c>
      <c r="R1751" s="4">
        <v>2241</v>
      </c>
      <c r="S1751" s="4">
        <v>1635</v>
      </c>
      <c r="T1751" s="4">
        <v>1629</v>
      </c>
      <c r="U1751" s="4">
        <v>691</v>
      </c>
      <c r="V1751" s="4">
        <v>478</v>
      </c>
      <c r="W1751" s="4">
        <v>1179</v>
      </c>
      <c r="X1751" s="4">
        <v>1439</v>
      </c>
      <c r="Y1751" s="4">
        <v>832</v>
      </c>
      <c r="Z1751" s="4">
        <v>718</v>
      </c>
      <c r="AA1751" s="4">
        <v>411</v>
      </c>
      <c r="AB1751" s="4">
        <v>810</v>
      </c>
      <c r="AC1751" s="4">
        <v>2770</v>
      </c>
      <c r="AD1751" s="4">
        <v>186</v>
      </c>
      <c r="AE1751" s="4">
        <v>365</v>
      </c>
      <c r="AF1751" s="4">
        <v>112</v>
      </c>
      <c r="AG1751" s="4">
        <v>1242</v>
      </c>
      <c r="AH1751" s="4">
        <v>1615</v>
      </c>
      <c r="AI1751" s="4">
        <v>813</v>
      </c>
      <c r="AJ1751" s="4">
        <v>1238</v>
      </c>
      <c r="AK1751" s="4">
        <v>2393</v>
      </c>
      <c r="AL1751" s="4">
        <v>997</v>
      </c>
      <c r="AM1751" s="4">
        <v>236</v>
      </c>
      <c r="AN1751" s="4">
        <v>27</v>
      </c>
      <c r="AO1751" s="4">
        <v>2173</v>
      </c>
      <c r="AP1751" s="4">
        <v>56</v>
      </c>
      <c r="AQ1751" s="4">
        <v>1910</v>
      </c>
      <c r="AR1751" s="4">
        <v>1578</v>
      </c>
      <c r="AS1751" s="4">
        <v>230</v>
      </c>
      <c r="AT1751" s="4">
        <v>3340</v>
      </c>
      <c r="AU1751" s="4">
        <v>1158</v>
      </c>
      <c r="AV1751" s="4">
        <v>2157</v>
      </c>
      <c r="AW1751" s="4">
        <v>1723</v>
      </c>
      <c r="AX1751" s="4">
        <v>570</v>
      </c>
      <c r="AY1751" s="4">
        <v>933</v>
      </c>
    </row>
    <row r="1752" spans="1:51">
      <c r="A1752" s="3"/>
    </row>
    <row r="1753" spans="1:51">
      <c r="A1753" s="3" t="s">
        <v>428</v>
      </c>
      <c r="B1753" t="s">
        <v>56</v>
      </c>
      <c r="C1753" s="4">
        <v>15</v>
      </c>
      <c r="D1753" s="4">
        <v>5</v>
      </c>
      <c r="E1753" s="4">
        <v>1</v>
      </c>
      <c r="F1753" s="4">
        <v>6</v>
      </c>
      <c r="G1753" s="4">
        <v>3</v>
      </c>
      <c r="H1753" s="4">
        <v>6</v>
      </c>
      <c r="I1753" s="4">
        <v>3</v>
      </c>
      <c r="J1753" s="4">
        <v>3</v>
      </c>
      <c r="K1753" s="4">
        <v>5</v>
      </c>
      <c r="L1753" s="4" t="s">
        <v>14</v>
      </c>
      <c r="M1753" s="4">
        <v>1</v>
      </c>
      <c r="N1753" s="4">
        <v>1</v>
      </c>
      <c r="O1753" s="4" t="s">
        <v>14</v>
      </c>
      <c r="P1753" s="4">
        <v>8</v>
      </c>
      <c r="Q1753" s="4">
        <v>2</v>
      </c>
      <c r="R1753" s="4">
        <v>6</v>
      </c>
      <c r="S1753" s="4">
        <v>3</v>
      </c>
      <c r="T1753" s="4">
        <v>5</v>
      </c>
      <c r="U1753" s="4">
        <v>11</v>
      </c>
      <c r="V1753" s="4">
        <v>1</v>
      </c>
      <c r="W1753" s="4" t="s">
        <v>14</v>
      </c>
      <c r="X1753" s="4">
        <v>3</v>
      </c>
      <c r="Y1753" s="4">
        <v>2</v>
      </c>
      <c r="Z1753" s="4">
        <v>4</v>
      </c>
      <c r="AA1753" s="4">
        <v>3</v>
      </c>
      <c r="AB1753" s="4">
        <v>1</v>
      </c>
      <c r="AC1753" s="4">
        <v>10</v>
      </c>
      <c r="AD1753" s="4" t="s">
        <v>14</v>
      </c>
      <c r="AE1753" s="4">
        <v>2</v>
      </c>
      <c r="AF1753" s="4" t="s">
        <v>14</v>
      </c>
      <c r="AG1753" s="4">
        <v>9</v>
      </c>
      <c r="AH1753" s="4">
        <v>4</v>
      </c>
      <c r="AI1753" s="4">
        <v>2</v>
      </c>
      <c r="AJ1753" s="4">
        <v>5</v>
      </c>
      <c r="AK1753" s="4">
        <v>4</v>
      </c>
      <c r="AL1753" s="4">
        <v>3</v>
      </c>
      <c r="AM1753" s="4">
        <v>1</v>
      </c>
      <c r="AN1753" s="4" t="s">
        <v>14</v>
      </c>
      <c r="AO1753" s="4">
        <v>9</v>
      </c>
      <c r="AP1753" s="4">
        <v>1</v>
      </c>
      <c r="AQ1753" s="4">
        <v>8</v>
      </c>
      <c r="AR1753" s="4">
        <v>6</v>
      </c>
      <c r="AS1753" s="4">
        <v>5</v>
      </c>
      <c r="AT1753" s="4">
        <v>9</v>
      </c>
      <c r="AU1753" s="4">
        <v>3</v>
      </c>
      <c r="AV1753" s="4">
        <v>5</v>
      </c>
      <c r="AW1753" s="4">
        <v>12</v>
      </c>
      <c r="AX1753" s="4" t="s">
        <v>14</v>
      </c>
      <c r="AY1753" s="4">
        <v>3</v>
      </c>
    </row>
    <row r="1754" spans="1:51">
      <c r="A1754" s="3"/>
      <c r="C1754" s="11">
        <v>0</v>
      </c>
      <c r="D1754" s="11">
        <v>0</v>
      </c>
      <c r="E1754" s="11">
        <v>0</v>
      </c>
      <c r="F1754" s="11">
        <v>0.01</v>
      </c>
      <c r="G1754" s="11">
        <v>0.02</v>
      </c>
      <c r="H1754" s="11">
        <v>0</v>
      </c>
      <c r="I1754" s="11">
        <v>0</v>
      </c>
      <c r="J1754" s="11">
        <v>0</v>
      </c>
      <c r="K1754" s="11">
        <v>0</v>
      </c>
      <c r="L1754" s="4" t="s">
        <v>14</v>
      </c>
      <c r="M1754" s="11">
        <v>0.01</v>
      </c>
      <c r="N1754" s="11">
        <v>0</v>
      </c>
      <c r="O1754" s="4" t="s">
        <v>14</v>
      </c>
      <c r="P1754" s="11">
        <v>0</v>
      </c>
      <c r="Q1754" s="11">
        <v>0</v>
      </c>
      <c r="R1754" s="11">
        <v>0</v>
      </c>
      <c r="S1754" s="11">
        <v>0</v>
      </c>
      <c r="T1754" s="11">
        <v>0</v>
      </c>
      <c r="U1754" s="11">
        <v>0.02</v>
      </c>
      <c r="V1754" s="11">
        <v>0</v>
      </c>
      <c r="W1754" s="4" t="s">
        <v>14</v>
      </c>
      <c r="X1754" s="11">
        <v>0</v>
      </c>
      <c r="Y1754" s="11">
        <v>0</v>
      </c>
      <c r="Z1754" s="11">
        <v>0.01</v>
      </c>
      <c r="AA1754" s="11">
        <v>0.01</v>
      </c>
      <c r="AB1754" s="11">
        <v>0</v>
      </c>
      <c r="AC1754" s="11">
        <v>0</v>
      </c>
      <c r="AD1754" s="4" t="s">
        <v>14</v>
      </c>
      <c r="AE1754" s="11">
        <v>0.01</v>
      </c>
      <c r="AF1754" s="4" t="s">
        <v>14</v>
      </c>
      <c r="AG1754" s="11">
        <v>0.01</v>
      </c>
      <c r="AH1754" s="11">
        <v>0</v>
      </c>
      <c r="AI1754" s="11">
        <v>0</v>
      </c>
      <c r="AJ1754" s="11">
        <v>0</v>
      </c>
      <c r="AK1754" s="11">
        <v>0</v>
      </c>
      <c r="AL1754" s="11">
        <v>0</v>
      </c>
      <c r="AM1754" s="11">
        <v>0</v>
      </c>
      <c r="AN1754" s="4" t="s">
        <v>14</v>
      </c>
      <c r="AO1754" s="11">
        <v>0</v>
      </c>
      <c r="AP1754" s="11">
        <v>0.02</v>
      </c>
      <c r="AQ1754" s="11">
        <v>0</v>
      </c>
      <c r="AR1754" s="11">
        <v>0</v>
      </c>
      <c r="AS1754" s="11">
        <v>0.02</v>
      </c>
      <c r="AT1754" s="11">
        <v>0</v>
      </c>
      <c r="AU1754" s="11">
        <v>0</v>
      </c>
      <c r="AV1754" s="11">
        <v>0</v>
      </c>
      <c r="AW1754" s="11">
        <v>0.01</v>
      </c>
      <c r="AX1754" s="4" t="s">
        <v>14</v>
      </c>
      <c r="AY1754" s="11">
        <v>0</v>
      </c>
    </row>
    <row r="1755" spans="1:51">
      <c r="A1755" s="3"/>
      <c r="B1755" t="s">
        <v>57</v>
      </c>
      <c r="C1755" s="4">
        <v>3579</v>
      </c>
      <c r="D1755" s="4">
        <v>2110</v>
      </c>
      <c r="E1755" s="4">
        <v>757</v>
      </c>
      <c r="F1755" s="4">
        <v>573</v>
      </c>
      <c r="G1755" s="4">
        <v>139</v>
      </c>
      <c r="H1755" s="4">
        <v>1476</v>
      </c>
      <c r="I1755" s="4">
        <v>1644</v>
      </c>
      <c r="J1755" s="4">
        <v>1237</v>
      </c>
      <c r="K1755" s="4">
        <v>1811</v>
      </c>
      <c r="L1755" s="4">
        <v>299</v>
      </c>
      <c r="M1755" s="4">
        <v>76</v>
      </c>
      <c r="N1755" s="4">
        <v>162</v>
      </c>
      <c r="O1755" s="4">
        <v>723</v>
      </c>
      <c r="P1755" s="4">
        <v>2396</v>
      </c>
      <c r="Q1755" s="4">
        <v>1123</v>
      </c>
      <c r="R1755" s="4">
        <v>2121</v>
      </c>
      <c r="S1755" s="4">
        <v>1540</v>
      </c>
      <c r="T1755" s="4">
        <v>1532</v>
      </c>
      <c r="U1755" s="4">
        <v>665</v>
      </c>
      <c r="V1755" s="4">
        <v>468</v>
      </c>
      <c r="W1755" s="4">
        <v>1115</v>
      </c>
      <c r="X1755" s="4">
        <v>1320</v>
      </c>
      <c r="Y1755" s="4">
        <v>806</v>
      </c>
      <c r="Z1755" s="4">
        <v>694</v>
      </c>
      <c r="AA1755" s="4">
        <v>390</v>
      </c>
      <c r="AB1755" s="4">
        <v>789</v>
      </c>
      <c r="AC1755" s="4">
        <v>2678</v>
      </c>
      <c r="AD1755" s="4">
        <v>180</v>
      </c>
      <c r="AE1755" s="4">
        <v>353</v>
      </c>
      <c r="AF1755" s="4">
        <v>111</v>
      </c>
      <c r="AG1755" s="4">
        <v>1217</v>
      </c>
      <c r="AH1755" s="4">
        <v>1568</v>
      </c>
      <c r="AI1755" s="4">
        <v>775</v>
      </c>
      <c r="AJ1755" s="4">
        <v>1204</v>
      </c>
      <c r="AK1755" s="4">
        <v>2353</v>
      </c>
      <c r="AL1755" s="4">
        <v>981</v>
      </c>
      <c r="AM1755" s="4">
        <v>234</v>
      </c>
      <c r="AN1755" s="4">
        <v>26</v>
      </c>
      <c r="AO1755" s="4">
        <v>2126</v>
      </c>
      <c r="AP1755" s="4">
        <v>52</v>
      </c>
      <c r="AQ1755" s="4">
        <v>1871</v>
      </c>
      <c r="AR1755" s="4">
        <v>1549</v>
      </c>
      <c r="AS1755" s="4">
        <v>215</v>
      </c>
      <c r="AT1755" s="4">
        <v>3261</v>
      </c>
      <c r="AU1755" s="4">
        <v>1080</v>
      </c>
      <c r="AV1755" s="4">
        <v>2039</v>
      </c>
      <c r="AW1755" s="4">
        <v>1667</v>
      </c>
      <c r="AX1755" s="4">
        <v>553</v>
      </c>
      <c r="AY1755" s="4">
        <v>906</v>
      </c>
    </row>
    <row r="1756" spans="1:51">
      <c r="A1756" s="3"/>
      <c r="C1756" s="11">
        <v>0.94</v>
      </c>
      <c r="D1756" s="11">
        <v>0.94</v>
      </c>
      <c r="E1756" s="11">
        <v>0.94</v>
      </c>
      <c r="F1756" s="11">
        <v>0.98</v>
      </c>
      <c r="G1756" s="11">
        <v>0.94</v>
      </c>
      <c r="H1756" s="11">
        <v>0.95</v>
      </c>
      <c r="I1756" s="11">
        <v>0.94</v>
      </c>
      <c r="J1756" s="11">
        <v>0.94</v>
      </c>
      <c r="K1756" s="11">
        <v>0.94</v>
      </c>
      <c r="L1756" s="11">
        <v>0.93</v>
      </c>
      <c r="M1756" s="11">
        <v>0.9</v>
      </c>
      <c r="N1756" s="11">
        <v>0.91</v>
      </c>
      <c r="O1756" s="11">
        <v>0.93</v>
      </c>
      <c r="P1756" s="11">
        <v>0.94</v>
      </c>
      <c r="Q1756" s="11">
        <v>0.93</v>
      </c>
      <c r="R1756" s="11">
        <v>0.95</v>
      </c>
      <c r="S1756" s="11">
        <v>0.94</v>
      </c>
      <c r="T1756" s="11">
        <v>0.94</v>
      </c>
      <c r="U1756" s="11">
        <v>0.96</v>
      </c>
      <c r="V1756" s="11">
        <v>0.98</v>
      </c>
      <c r="W1756" s="11">
        <v>0.95</v>
      </c>
      <c r="X1756" s="11">
        <v>0.92</v>
      </c>
      <c r="Y1756" s="11">
        <v>0.97</v>
      </c>
      <c r="Z1756" s="11">
        <v>0.97</v>
      </c>
      <c r="AA1756" s="11">
        <v>0.95</v>
      </c>
      <c r="AB1756" s="11">
        <v>0.97</v>
      </c>
      <c r="AC1756" s="11">
        <v>0.97</v>
      </c>
      <c r="AD1756" s="11">
        <v>0.97</v>
      </c>
      <c r="AE1756" s="11">
        <v>0.97</v>
      </c>
      <c r="AF1756" s="11">
        <v>0.99</v>
      </c>
      <c r="AG1756" s="11">
        <v>0.98</v>
      </c>
      <c r="AH1756" s="11">
        <v>0.97</v>
      </c>
      <c r="AI1756" s="11">
        <v>0.95</v>
      </c>
      <c r="AJ1756" s="11">
        <v>0.97</v>
      </c>
      <c r="AK1756" s="11">
        <v>0.98</v>
      </c>
      <c r="AL1756" s="11">
        <v>0.98</v>
      </c>
      <c r="AM1756" s="11">
        <v>0.99</v>
      </c>
      <c r="AN1756" s="11">
        <v>0.96</v>
      </c>
      <c r="AO1756" s="11">
        <v>0.98</v>
      </c>
      <c r="AP1756" s="11">
        <v>0.93</v>
      </c>
      <c r="AQ1756" s="11">
        <v>0.98</v>
      </c>
      <c r="AR1756" s="11">
        <v>0.98</v>
      </c>
      <c r="AS1756" s="11">
        <v>0.94</v>
      </c>
      <c r="AT1756" s="11">
        <v>0.98</v>
      </c>
      <c r="AU1756" s="11">
        <v>0.93</v>
      </c>
      <c r="AV1756" s="11">
        <v>0.95</v>
      </c>
      <c r="AW1756" s="11">
        <v>0.97</v>
      </c>
      <c r="AX1756" s="11">
        <v>0.97</v>
      </c>
      <c r="AY1756" s="11">
        <v>0.97</v>
      </c>
    </row>
    <row r="1757" spans="1:51">
      <c r="A1757" s="3"/>
      <c r="B1757" t="s">
        <v>287</v>
      </c>
      <c r="C1757" s="4">
        <v>205</v>
      </c>
      <c r="D1757" s="4">
        <v>140</v>
      </c>
      <c r="E1757" s="4">
        <v>50</v>
      </c>
      <c r="F1757" s="4">
        <v>8</v>
      </c>
      <c r="G1757" s="4">
        <v>6</v>
      </c>
      <c r="H1757" s="4">
        <v>76</v>
      </c>
      <c r="I1757" s="4">
        <v>111</v>
      </c>
      <c r="J1757" s="4">
        <v>78</v>
      </c>
      <c r="K1757" s="4">
        <v>104</v>
      </c>
      <c r="L1757" s="4">
        <v>22</v>
      </c>
      <c r="M1757" s="4">
        <v>8</v>
      </c>
      <c r="N1757" s="4">
        <v>16</v>
      </c>
      <c r="O1757" s="4">
        <v>51</v>
      </c>
      <c r="P1757" s="4">
        <v>137</v>
      </c>
      <c r="Q1757" s="4">
        <v>84</v>
      </c>
      <c r="R1757" s="4">
        <v>114</v>
      </c>
      <c r="S1757" s="4">
        <v>92</v>
      </c>
      <c r="T1757" s="4">
        <v>91</v>
      </c>
      <c r="U1757" s="4">
        <v>14</v>
      </c>
      <c r="V1757" s="4">
        <v>10</v>
      </c>
      <c r="W1757" s="4">
        <v>64</v>
      </c>
      <c r="X1757" s="4">
        <v>116</v>
      </c>
      <c r="Y1757" s="4">
        <v>24</v>
      </c>
      <c r="Z1757" s="4">
        <v>20</v>
      </c>
      <c r="AA1757" s="4">
        <v>18</v>
      </c>
      <c r="AB1757" s="4">
        <v>20</v>
      </c>
      <c r="AC1757" s="4">
        <v>82</v>
      </c>
      <c r="AD1757" s="4">
        <v>5</v>
      </c>
      <c r="AE1757" s="4">
        <v>10</v>
      </c>
      <c r="AF1757" s="4">
        <v>1</v>
      </c>
      <c r="AG1757" s="4">
        <v>17</v>
      </c>
      <c r="AH1757" s="4">
        <v>44</v>
      </c>
      <c r="AI1757" s="4">
        <v>36</v>
      </c>
      <c r="AJ1757" s="4">
        <v>29</v>
      </c>
      <c r="AK1757" s="4">
        <v>36</v>
      </c>
      <c r="AL1757" s="4">
        <v>12</v>
      </c>
      <c r="AM1757" s="4">
        <v>1</v>
      </c>
      <c r="AN1757" s="4">
        <v>1</v>
      </c>
      <c r="AO1757" s="4">
        <v>38</v>
      </c>
      <c r="AP1757" s="4">
        <v>3</v>
      </c>
      <c r="AQ1757" s="4">
        <v>32</v>
      </c>
      <c r="AR1757" s="4">
        <v>24</v>
      </c>
      <c r="AS1757" s="4">
        <v>10</v>
      </c>
      <c r="AT1757" s="4">
        <v>70</v>
      </c>
      <c r="AU1757" s="4">
        <v>76</v>
      </c>
      <c r="AV1757" s="4">
        <v>112</v>
      </c>
      <c r="AW1757" s="4">
        <v>44</v>
      </c>
      <c r="AX1757" s="4">
        <v>17</v>
      </c>
      <c r="AY1757" s="4">
        <v>25</v>
      </c>
    </row>
    <row r="1758" spans="1:51">
      <c r="A1758" s="3"/>
      <c r="C1758" s="11">
        <v>0.05</v>
      </c>
      <c r="D1758" s="11">
        <v>0.06</v>
      </c>
      <c r="E1758" s="11">
        <v>0.06</v>
      </c>
      <c r="F1758" s="11">
        <v>0.01</v>
      </c>
      <c r="G1758" s="11">
        <v>0.04</v>
      </c>
      <c r="H1758" s="11">
        <v>0.05</v>
      </c>
      <c r="I1758" s="11">
        <v>0.06</v>
      </c>
      <c r="J1758" s="11">
        <v>0.06</v>
      </c>
      <c r="K1758" s="11">
        <v>0.05</v>
      </c>
      <c r="L1758" s="11">
        <v>7.0000000000000007E-2</v>
      </c>
      <c r="M1758" s="11">
        <v>0.09</v>
      </c>
      <c r="N1758" s="11">
        <v>0.09</v>
      </c>
      <c r="O1758" s="11">
        <v>7.0000000000000007E-2</v>
      </c>
      <c r="P1758" s="11">
        <v>0.05</v>
      </c>
      <c r="Q1758" s="11">
        <v>7.0000000000000007E-2</v>
      </c>
      <c r="R1758" s="11">
        <v>0.05</v>
      </c>
      <c r="S1758" s="11">
        <v>0.06</v>
      </c>
      <c r="T1758" s="11">
        <v>0.06</v>
      </c>
      <c r="U1758" s="11">
        <v>0.02</v>
      </c>
      <c r="V1758" s="11">
        <v>0.02</v>
      </c>
      <c r="W1758" s="11">
        <v>0.05</v>
      </c>
      <c r="X1758" s="11">
        <v>0.08</v>
      </c>
      <c r="Y1758" s="11">
        <v>0.03</v>
      </c>
      <c r="Z1758" s="11">
        <v>0.03</v>
      </c>
      <c r="AA1758" s="11">
        <v>0.04</v>
      </c>
      <c r="AB1758" s="11">
        <v>0.02</v>
      </c>
      <c r="AC1758" s="11">
        <v>0.03</v>
      </c>
      <c r="AD1758" s="11">
        <v>0.03</v>
      </c>
      <c r="AE1758" s="11">
        <v>0.03</v>
      </c>
      <c r="AF1758" s="11">
        <v>0.01</v>
      </c>
      <c r="AG1758" s="11">
        <v>0.01</v>
      </c>
      <c r="AH1758" s="11">
        <v>0.03</v>
      </c>
      <c r="AI1758" s="11">
        <v>0.04</v>
      </c>
      <c r="AJ1758" s="11">
        <v>0.02</v>
      </c>
      <c r="AK1758" s="11">
        <v>0.02</v>
      </c>
      <c r="AL1758" s="11">
        <v>0.01</v>
      </c>
      <c r="AM1758" s="11">
        <v>0</v>
      </c>
      <c r="AN1758" s="11">
        <v>0.04</v>
      </c>
      <c r="AO1758" s="11">
        <v>0.02</v>
      </c>
      <c r="AP1758" s="11">
        <v>0.05</v>
      </c>
      <c r="AQ1758" s="11">
        <v>0.02</v>
      </c>
      <c r="AR1758" s="11">
        <v>0.02</v>
      </c>
      <c r="AS1758" s="11">
        <v>0.04</v>
      </c>
      <c r="AT1758" s="11">
        <v>0.02</v>
      </c>
      <c r="AU1758" s="11">
        <v>7.0000000000000007E-2</v>
      </c>
      <c r="AV1758" s="11">
        <v>0.05</v>
      </c>
      <c r="AW1758" s="11">
        <v>0.03</v>
      </c>
      <c r="AX1758" s="11">
        <v>0.03</v>
      </c>
      <c r="AY1758" s="11">
        <v>0.03</v>
      </c>
    </row>
    <row r="1759" spans="1:51">
      <c r="A1759" s="3"/>
    </row>
    <row r="1760" spans="1:51">
      <c r="A1760" s="3"/>
    </row>
    <row r="1761" spans="1:51">
      <c r="A1761" s="2" t="s">
        <v>429</v>
      </c>
    </row>
    <row r="1762" spans="1:51">
      <c r="A1762" s="3"/>
    </row>
    <row r="1763" spans="1:51" s="10" customFormat="1" ht="29.25" customHeight="1">
      <c r="A1763" s="9"/>
      <c r="C1763" s="7" t="s">
        <v>39</v>
      </c>
      <c r="D1763" s="14" t="s">
        <v>15</v>
      </c>
      <c r="E1763" s="15"/>
      <c r="F1763" s="15"/>
      <c r="G1763" s="15"/>
      <c r="H1763" s="14" t="s">
        <v>16</v>
      </c>
      <c r="I1763" s="15"/>
      <c r="J1763" s="14" t="s">
        <v>17</v>
      </c>
      <c r="K1763" s="15"/>
      <c r="L1763" s="15"/>
      <c r="M1763" s="15"/>
      <c r="N1763" s="15"/>
      <c r="O1763" s="14" t="s">
        <v>40</v>
      </c>
      <c r="P1763" s="15"/>
      <c r="Q1763" s="14" t="s">
        <v>19</v>
      </c>
      <c r="R1763" s="15"/>
      <c r="S1763" s="14" t="s">
        <v>41</v>
      </c>
      <c r="T1763" s="15"/>
      <c r="U1763" s="14" t="s">
        <v>42</v>
      </c>
      <c r="V1763" s="15"/>
      <c r="W1763" s="15"/>
      <c r="X1763" s="15"/>
      <c r="Y1763" s="14" t="s">
        <v>22</v>
      </c>
      <c r="Z1763" s="15"/>
      <c r="AA1763" s="15"/>
      <c r="AB1763" s="15"/>
      <c r="AC1763" s="15"/>
      <c r="AD1763" s="15"/>
      <c r="AE1763" s="15"/>
      <c r="AF1763" s="15"/>
      <c r="AG1763" s="14" t="s">
        <v>23</v>
      </c>
      <c r="AH1763" s="15"/>
      <c r="AI1763" s="15"/>
      <c r="AJ1763" s="14" t="s">
        <v>24</v>
      </c>
      <c r="AK1763" s="15"/>
      <c r="AL1763" s="14" t="s">
        <v>25</v>
      </c>
      <c r="AM1763" s="15"/>
      <c r="AN1763" s="15"/>
      <c r="AO1763" s="15"/>
      <c r="AP1763" s="15"/>
      <c r="AQ1763" s="15"/>
      <c r="AR1763" s="15"/>
      <c r="AS1763" s="14" t="s">
        <v>26</v>
      </c>
      <c r="AT1763" s="15"/>
      <c r="AU1763" s="14" t="s">
        <v>43</v>
      </c>
      <c r="AV1763" s="15"/>
      <c r="AW1763" s="14" t="s">
        <v>44</v>
      </c>
      <c r="AX1763" s="15"/>
      <c r="AY1763" s="15"/>
    </row>
    <row r="1764" spans="1:51" s="7" customFormat="1" ht="32.25" customHeight="1">
      <c r="A1764" s="6"/>
      <c r="D1764" s="8" t="s">
        <v>45</v>
      </c>
      <c r="E1764" s="8" t="s">
        <v>46</v>
      </c>
      <c r="F1764" s="8" t="s">
        <v>47</v>
      </c>
      <c r="G1764" s="8" t="s">
        <v>48</v>
      </c>
      <c r="H1764" s="8" t="s">
        <v>49</v>
      </c>
      <c r="I1764" s="8" t="s">
        <v>50</v>
      </c>
      <c r="J1764" s="8" t="s">
        <v>51</v>
      </c>
      <c r="K1764" s="8" t="s">
        <v>52</v>
      </c>
      <c r="L1764" s="8" t="s">
        <v>53</v>
      </c>
      <c r="M1764" s="8" t="s">
        <v>54</v>
      </c>
      <c r="N1764" s="8" t="s">
        <v>55</v>
      </c>
      <c r="O1764" s="8" t="s">
        <v>56</v>
      </c>
      <c r="P1764" s="8" t="s">
        <v>57</v>
      </c>
      <c r="Q1764" s="8" t="s">
        <v>56</v>
      </c>
      <c r="R1764" s="8" t="s">
        <v>57</v>
      </c>
      <c r="S1764" s="8" t="s">
        <v>56</v>
      </c>
      <c r="T1764" s="8" t="s">
        <v>57</v>
      </c>
      <c r="U1764" s="8" t="s">
        <v>58</v>
      </c>
      <c r="V1764" s="8" t="s">
        <v>59</v>
      </c>
      <c r="W1764" s="8" t="s">
        <v>60</v>
      </c>
      <c r="X1764" s="8" t="s">
        <v>61</v>
      </c>
      <c r="Y1764" s="8" t="s">
        <v>62</v>
      </c>
      <c r="Z1764" s="8" t="s">
        <v>63</v>
      </c>
      <c r="AA1764" s="8" t="s">
        <v>64</v>
      </c>
      <c r="AB1764" s="8" t="s">
        <v>65</v>
      </c>
      <c r="AC1764" s="8" t="s">
        <v>66</v>
      </c>
      <c r="AD1764" s="8" t="s">
        <v>67</v>
      </c>
      <c r="AE1764" s="8" t="s">
        <v>68</v>
      </c>
      <c r="AF1764" s="8" t="s">
        <v>69</v>
      </c>
      <c r="AG1764" s="8" t="s">
        <v>70</v>
      </c>
      <c r="AH1764" s="8" t="s">
        <v>71</v>
      </c>
      <c r="AI1764" s="8" t="s">
        <v>72</v>
      </c>
      <c r="AJ1764" s="8" t="s">
        <v>73</v>
      </c>
      <c r="AK1764" s="8" t="s">
        <v>74</v>
      </c>
      <c r="AL1764" s="8" t="s">
        <v>75</v>
      </c>
      <c r="AM1764" s="8" t="s">
        <v>76</v>
      </c>
      <c r="AN1764" s="8" t="s">
        <v>77</v>
      </c>
      <c r="AO1764" s="8" t="s">
        <v>78</v>
      </c>
      <c r="AP1764" s="8" t="s">
        <v>79</v>
      </c>
      <c r="AQ1764" s="8" t="s">
        <v>80</v>
      </c>
      <c r="AR1764" s="8" t="s">
        <v>81</v>
      </c>
      <c r="AS1764" s="8" t="s">
        <v>82</v>
      </c>
      <c r="AT1764" s="8" t="s">
        <v>57</v>
      </c>
      <c r="AU1764" s="8" t="s">
        <v>56</v>
      </c>
      <c r="AV1764" s="8" t="s">
        <v>57</v>
      </c>
      <c r="AW1764" s="8" t="s">
        <v>83</v>
      </c>
      <c r="AX1764" s="8" t="s">
        <v>84</v>
      </c>
      <c r="AY1764" s="8" t="s">
        <v>85</v>
      </c>
    </row>
    <row r="1765" spans="1:51">
      <c r="A1765" s="3" t="s">
        <v>86</v>
      </c>
      <c r="C1765" s="4">
        <v>3798</v>
      </c>
      <c r="D1765" s="4">
        <v>2254</v>
      </c>
      <c r="E1765" s="4">
        <v>808</v>
      </c>
      <c r="F1765" s="4">
        <v>587</v>
      </c>
      <c r="G1765" s="4">
        <v>148</v>
      </c>
      <c r="H1765" s="4">
        <v>1558</v>
      </c>
      <c r="I1765" s="4">
        <v>1757</v>
      </c>
      <c r="J1765" s="4">
        <v>1318</v>
      </c>
      <c r="K1765" s="4">
        <v>1919</v>
      </c>
      <c r="L1765" s="4">
        <v>321</v>
      </c>
      <c r="M1765" s="4">
        <v>85</v>
      </c>
      <c r="N1765" s="4">
        <v>179</v>
      </c>
      <c r="O1765" s="4">
        <v>774</v>
      </c>
      <c r="P1765" s="4">
        <v>2541</v>
      </c>
      <c r="Q1765" s="4">
        <v>1208</v>
      </c>
      <c r="R1765" s="4">
        <v>2241</v>
      </c>
      <c r="S1765" s="4">
        <v>1635</v>
      </c>
      <c r="T1765" s="4">
        <v>1629</v>
      </c>
      <c r="U1765" s="4">
        <v>691</v>
      </c>
      <c r="V1765" s="4">
        <v>478</v>
      </c>
      <c r="W1765" s="4">
        <v>1179</v>
      </c>
      <c r="X1765" s="4">
        <v>1439</v>
      </c>
      <c r="Y1765" s="4">
        <v>832</v>
      </c>
      <c r="Z1765" s="4">
        <v>718</v>
      </c>
      <c r="AA1765" s="4">
        <v>411</v>
      </c>
      <c r="AB1765" s="4">
        <v>810</v>
      </c>
      <c r="AC1765" s="4">
        <v>2770</v>
      </c>
      <c r="AD1765" s="4">
        <v>186</v>
      </c>
      <c r="AE1765" s="4">
        <v>365</v>
      </c>
      <c r="AF1765" s="4">
        <v>112</v>
      </c>
      <c r="AG1765" s="4">
        <v>1242</v>
      </c>
      <c r="AH1765" s="4">
        <v>1615</v>
      </c>
      <c r="AI1765" s="4">
        <v>813</v>
      </c>
      <c r="AJ1765" s="4">
        <v>1238</v>
      </c>
      <c r="AK1765" s="4">
        <v>2393</v>
      </c>
      <c r="AL1765" s="4">
        <v>997</v>
      </c>
      <c r="AM1765" s="4">
        <v>236</v>
      </c>
      <c r="AN1765" s="4">
        <v>27</v>
      </c>
      <c r="AO1765" s="4">
        <v>2173</v>
      </c>
      <c r="AP1765" s="4">
        <v>56</v>
      </c>
      <c r="AQ1765" s="4">
        <v>1910</v>
      </c>
      <c r="AR1765" s="4">
        <v>1578</v>
      </c>
      <c r="AS1765" s="4">
        <v>230</v>
      </c>
      <c r="AT1765" s="4">
        <v>3340</v>
      </c>
      <c r="AU1765" s="4">
        <v>1158</v>
      </c>
      <c r="AV1765" s="4">
        <v>2157</v>
      </c>
      <c r="AW1765" s="4">
        <v>1723</v>
      </c>
      <c r="AX1765" s="4">
        <v>570</v>
      </c>
      <c r="AY1765" s="4">
        <v>933</v>
      </c>
    </row>
    <row r="1766" spans="1:51">
      <c r="A1766" s="3"/>
    </row>
    <row r="1767" spans="1:51">
      <c r="A1767" s="3" t="s">
        <v>430</v>
      </c>
      <c r="B1767" t="s">
        <v>56</v>
      </c>
      <c r="C1767" s="4">
        <v>6</v>
      </c>
      <c r="D1767" s="4">
        <v>3</v>
      </c>
      <c r="E1767" s="4">
        <v>1</v>
      </c>
      <c r="F1767" s="4">
        <v>2</v>
      </c>
      <c r="G1767" s="4" t="s">
        <v>14</v>
      </c>
      <c r="H1767" s="4">
        <v>2</v>
      </c>
      <c r="I1767" s="4">
        <v>4</v>
      </c>
      <c r="J1767" s="4">
        <v>1</v>
      </c>
      <c r="K1767" s="4">
        <v>5</v>
      </c>
      <c r="L1767" s="4" t="s">
        <v>14</v>
      </c>
      <c r="M1767" s="4" t="s">
        <v>14</v>
      </c>
      <c r="N1767" s="4" t="s">
        <v>14</v>
      </c>
      <c r="O1767" s="4" t="s">
        <v>14</v>
      </c>
      <c r="P1767" s="4">
        <v>6</v>
      </c>
      <c r="Q1767" s="4">
        <v>1</v>
      </c>
      <c r="R1767" s="4">
        <v>5</v>
      </c>
      <c r="S1767" s="4">
        <v>4</v>
      </c>
      <c r="T1767" s="4">
        <v>2</v>
      </c>
      <c r="U1767" s="4">
        <v>1</v>
      </c>
      <c r="V1767" s="4">
        <v>2</v>
      </c>
      <c r="W1767" s="4">
        <v>1</v>
      </c>
      <c r="X1767" s="4">
        <v>2</v>
      </c>
      <c r="Y1767" s="4" t="s">
        <v>14</v>
      </c>
      <c r="Z1767" s="4">
        <v>1</v>
      </c>
      <c r="AA1767" s="4">
        <v>3</v>
      </c>
      <c r="AB1767" s="4">
        <v>1</v>
      </c>
      <c r="AC1767" s="4">
        <v>5</v>
      </c>
      <c r="AD1767" s="4" t="s">
        <v>14</v>
      </c>
      <c r="AE1767" s="4">
        <v>1</v>
      </c>
      <c r="AF1767" s="4" t="s">
        <v>14</v>
      </c>
      <c r="AG1767" s="4">
        <v>2</v>
      </c>
      <c r="AH1767" s="4">
        <v>3</v>
      </c>
      <c r="AI1767" s="4">
        <v>1</v>
      </c>
      <c r="AJ1767" s="4">
        <v>1</v>
      </c>
      <c r="AK1767" s="4">
        <v>5</v>
      </c>
      <c r="AL1767" s="4">
        <v>2</v>
      </c>
      <c r="AM1767" s="4" t="s">
        <v>14</v>
      </c>
      <c r="AN1767" s="4" t="s">
        <v>14</v>
      </c>
      <c r="AO1767" s="4">
        <v>3</v>
      </c>
      <c r="AP1767" s="4" t="s">
        <v>14</v>
      </c>
      <c r="AQ1767" s="4">
        <v>3</v>
      </c>
      <c r="AR1767" s="4">
        <v>2</v>
      </c>
      <c r="AS1767" s="4">
        <v>1</v>
      </c>
      <c r="AT1767" s="4">
        <v>4</v>
      </c>
      <c r="AU1767" s="4">
        <v>3</v>
      </c>
      <c r="AV1767" s="4">
        <v>3</v>
      </c>
      <c r="AW1767" s="4">
        <v>2</v>
      </c>
      <c r="AX1767" s="4" t="s">
        <v>14</v>
      </c>
      <c r="AY1767" s="4">
        <v>4</v>
      </c>
    </row>
    <row r="1768" spans="1:51">
      <c r="A1768" s="3"/>
      <c r="C1768" s="11">
        <v>0</v>
      </c>
      <c r="D1768" s="11">
        <v>0</v>
      </c>
      <c r="E1768" s="11">
        <v>0</v>
      </c>
      <c r="F1768" s="11">
        <v>0</v>
      </c>
      <c r="G1768" s="4" t="s">
        <v>14</v>
      </c>
      <c r="H1768" s="11">
        <v>0</v>
      </c>
      <c r="I1768" s="11">
        <v>0</v>
      </c>
      <c r="J1768" s="11">
        <v>0</v>
      </c>
      <c r="K1768" s="11">
        <v>0</v>
      </c>
      <c r="L1768" s="4" t="s">
        <v>14</v>
      </c>
      <c r="M1768" s="4" t="s">
        <v>14</v>
      </c>
      <c r="N1768" s="4" t="s">
        <v>14</v>
      </c>
      <c r="O1768" s="4" t="s">
        <v>14</v>
      </c>
      <c r="P1768" s="11">
        <v>0</v>
      </c>
      <c r="Q1768" s="11">
        <v>0</v>
      </c>
      <c r="R1768" s="11">
        <v>0</v>
      </c>
      <c r="S1768" s="11">
        <v>0</v>
      </c>
      <c r="T1768" s="11">
        <v>0</v>
      </c>
      <c r="U1768" s="11">
        <v>0</v>
      </c>
      <c r="V1768" s="11">
        <v>0</v>
      </c>
      <c r="W1768" s="11">
        <v>0</v>
      </c>
      <c r="X1768" s="11">
        <v>0</v>
      </c>
      <c r="Y1768" s="4" t="s">
        <v>14</v>
      </c>
      <c r="Z1768" s="11">
        <v>0</v>
      </c>
      <c r="AA1768" s="11">
        <v>0.01</v>
      </c>
      <c r="AB1768" s="11">
        <v>0</v>
      </c>
      <c r="AC1768" s="11">
        <v>0</v>
      </c>
      <c r="AD1768" s="4" t="s">
        <v>14</v>
      </c>
      <c r="AE1768" s="11">
        <v>0</v>
      </c>
      <c r="AF1768" s="4" t="s">
        <v>14</v>
      </c>
      <c r="AG1768" s="11">
        <v>0</v>
      </c>
      <c r="AH1768" s="11">
        <v>0</v>
      </c>
      <c r="AI1768" s="11">
        <v>0</v>
      </c>
      <c r="AJ1768" s="11">
        <v>0</v>
      </c>
      <c r="AK1768" s="11">
        <v>0</v>
      </c>
      <c r="AL1768" s="11">
        <v>0</v>
      </c>
      <c r="AM1768" s="4" t="s">
        <v>14</v>
      </c>
      <c r="AN1768" s="4" t="s">
        <v>14</v>
      </c>
      <c r="AO1768" s="11">
        <v>0</v>
      </c>
      <c r="AP1768" s="4" t="s">
        <v>14</v>
      </c>
      <c r="AQ1768" s="11">
        <v>0</v>
      </c>
      <c r="AR1768" s="11">
        <v>0</v>
      </c>
      <c r="AS1768" s="11">
        <v>0</v>
      </c>
      <c r="AT1768" s="11">
        <v>0</v>
      </c>
      <c r="AU1768" s="11">
        <v>0</v>
      </c>
      <c r="AV1768" s="11">
        <v>0</v>
      </c>
      <c r="AW1768" s="11">
        <v>0</v>
      </c>
      <c r="AX1768" s="4" t="s">
        <v>14</v>
      </c>
      <c r="AY1768" s="11">
        <v>0</v>
      </c>
    </row>
    <row r="1769" spans="1:51">
      <c r="A1769" s="3"/>
      <c r="B1769" t="s">
        <v>57</v>
      </c>
      <c r="C1769" s="4">
        <v>3569</v>
      </c>
      <c r="D1769" s="4">
        <v>2104</v>
      </c>
      <c r="E1769" s="4">
        <v>750</v>
      </c>
      <c r="F1769" s="4">
        <v>571</v>
      </c>
      <c r="G1769" s="4">
        <v>144</v>
      </c>
      <c r="H1769" s="4">
        <v>1470</v>
      </c>
      <c r="I1769" s="4">
        <v>1638</v>
      </c>
      <c r="J1769" s="4">
        <v>1230</v>
      </c>
      <c r="K1769" s="4">
        <v>1806</v>
      </c>
      <c r="L1769" s="4">
        <v>295</v>
      </c>
      <c r="M1769" s="4">
        <v>77</v>
      </c>
      <c r="N1769" s="4">
        <v>161</v>
      </c>
      <c r="O1769" s="4">
        <v>714</v>
      </c>
      <c r="P1769" s="4">
        <v>2394</v>
      </c>
      <c r="Q1769" s="4">
        <v>1121</v>
      </c>
      <c r="R1769" s="4">
        <v>2110</v>
      </c>
      <c r="S1769" s="4">
        <v>1529</v>
      </c>
      <c r="T1769" s="4">
        <v>1531</v>
      </c>
      <c r="U1769" s="4">
        <v>671</v>
      </c>
      <c r="V1769" s="4">
        <v>465</v>
      </c>
      <c r="W1769" s="4">
        <v>1112</v>
      </c>
      <c r="X1769" s="4">
        <v>1310</v>
      </c>
      <c r="Y1769" s="4">
        <v>806</v>
      </c>
      <c r="Z1769" s="4">
        <v>691</v>
      </c>
      <c r="AA1769" s="4">
        <v>390</v>
      </c>
      <c r="AB1769" s="4">
        <v>785</v>
      </c>
      <c r="AC1769" s="4">
        <v>2673</v>
      </c>
      <c r="AD1769" s="4">
        <v>182</v>
      </c>
      <c r="AE1769" s="4">
        <v>355</v>
      </c>
      <c r="AF1769" s="4">
        <v>109</v>
      </c>
      <c r="AG1769" s="4">
        <v>1226</v>
      </c>
      <c r="AH1769" s="4">
        <v>1559</v>
      </c>
      <c r="AI1769" s="4">
        <v>766</v>
      </c>
      <c r="AJ1769" s="4">
        <v>1198</v>
      </c>
      <c r="AK1769" s="4">
        <v>2342</v>
      </c>
      <c r="AL1769" s="4">
        <v>979</v>
      </c>
      <c r="AM1769" s="4">
        <v>228</v>
      </c>
      <c r="AN1769" s="4">
        <v>26</v>
      </c>
      <c r="AO1769" s="4">
        <v>2126</v>
      </c>
      <c r="AP1769" s="4">
        <v>53</v>
      </c>
      <c r="AQ1769" s="4">
        <v>1870</v>
      </c>
      <c r="AR1769" s="4">
        <v>1541</v>
      </c>
      <c r="AS1769" s="4">
        <v>222</v>
      </c>
      <c r="AT1769" s="4">
        <v>3248</v>
      </c>
      <c r="AU1769" s="4">
        <v>1078</v>
      </c>
      <c r="AV1769" s="4">
        <v>2030</v>
      </c>
      <c r="AW1769" s="4">
        <v>1672</v>
      </c>
      <c r="AX1769" s="4">
        <v>550</v>
      </c>
      <c r="AY1769" s="4">
        <v>898</v>
      </c>
    </row>
    <row r="1770" spans="1:51">
      <c r="A1770" s="3"/>
      <c r="C1770" s="11">
        <v>0.94</v>
      </c>
      <c r="D1770" s="11">
        <v>0.93</v>
      </c>
      <c r="E1770" s="11">
        <v>0.93</v>
      </c>
      <c r="F1770" s="11">
        <v>0.97</v>
      </c>
      <c r="G1770" s="11">
        <v>0.97</v>
      </c>
      <c r="H1770" s="11">
        <v>0.94</v>
      </c>
      <c r="I1770" s="11">
        <v>0.93</v>
      </c>
      <c r="J1770" s="11">
        <v>0.93</v>
      </c>
      <c r="K1770" s="11">
        <v>0.94</v>
      </c>
      <c r="L1770" s="11">
        <v>0.92</v>
      </c>
      <c r="M1770" s="11">
        <v>0.91</v>
      </c>
      <c r="N1770" s="11">
        <v>0.9</v>
      </c>
      <c r="O1770" s="11">
        <v>0.92</v>
      </c>
      <c r="P1770" s="11">
        <v>0.94</v>
      </c>
      <c r="Q1770" s="11">
        <v>0.93</v>
      </c>
      <c r="R1770" s="11">
        <v>0.94</v>
      </c>
      <c r="S1770" s="11">
        <v>0.94</v>
      </c>
      <c r="T1770" s="11">
        <v>0.94</v>
      </c>
      <c r="U1770" s="11">
        <v>0.97</v>
      </c>
      <c r="V1770" s="11">
        <v>0.97</v>
      </c>
      <c r="W1770" s="11">
        <v>0.94</v>
      </c>
      <c r="X1770" s="11">
        <v>0.91</v>
      </c>
      <c r="Y1770" s="11">
        <v>0.97</v>
      </c>
      <c r="Z1770" s="11">
        <v>0.96</v>
      </c>
      <c r="AA1770" s="11">
        <v>0.95</v>
      </c>
      <c r="AB1770" s="11">
        <v>0.97</v>
      </c>
      <c r="AC1770" s="11">
        <v>0.96</v>
      </c>
      <c r="AD1770" s="11">
        <v>0.98</v>
      </c>
      <c r="AE1770" s="11">
        <v>0.97</v>
      </c>
      <c r="AF1770" s="11">
        <v>0.97</v>
      </c>
      <c r="AG1770" s="11">
        <v>0.99</v>
      </c>
      <c r="AH1770" s="11">
        <v>0.97</v>
      </c>
      <c r="AI1770" s="11">
        <v>0.94</v>
      </c>
      <c r="AJ1770" s="11">
        <v>0.97</v>
      </c>
      <c r="AK1770" s="11">
        <v>0.98</v>
      </c>
      <c r="AL1770" s="11">
        <v>0.98</v>
      </c>
      <c r="AM1770" s="11">
        <v>0.97</v>
      </c>
      <c r="AN1770" s="11">
        <v>0.96</v>
      </c>
      <c r="AO1770" s="11">
        <v>0.98</v>
      </c>
      <c r="AP1770" s="11">
        <v>0.95</v>
      </c>
      <c r="AQ1770" s="11">
        <v>0.98</v>
      </c>
      <c r="AR1770" s="11">
        <v>0.98</v>
      </c>
      <c r="AS1770" s="11">
        <v>0.96</v>
      </c>
      <c r="AT1770" s="11">
        <v>0.97</v>
      </c>
      <c r="AU1770" s="11">
        <v>0.93</v>
      </c>
      <c r="AV1770" s="11">
        <v>0.94</v>
      </c>
      <c r="AW1770" s="11">
        <v>0.97</v>
      </c>
      <c r="AX1770" s="11">
        <v>0.97</v>
      </c>
      <c r="AY1770" s="11">
        <v>0.96</v>
      </c>
    </row>
    <row r="1771" spans="1:51">
      <c r="A1771" s="3"/>
      <c r="B1771" t="s">
        <v>287</v>
      </c>
      <c r="C1771" s="4">
        <v>223</v>
      </c>
      <c r="D1771" s="4">
        <v>148</v>
      </c>
      <c r="E1771" s="4">
        <v>57</v>
      </c>
      <c r="F1771" s="4">
        <v>14</v>
      </c>
      <c r="G1771" s="4">
        <v>4</v>
      </c>
      <c r="H1771" s="4">
        <v>86</v>
      </c>
      <c r="I1771" s="4">
        <v>116</v>
      </c>
      <c r="J1771" s="4">
        <v>88</v>
      </c>
      <c r="K1771" s="4">
        <v>109</v>
      </c>
      <c r="L1771" s="4">
        <v>26</v>
      </c>
      <c r="M1771" s="4">
        <v>8</v>
      </c>
      <c r="N1771" s="4">
        <v>18</v>
      </c>
      <c r="O1771" s="4">
        <v>60</v>
      </c>
      <c r="P1771" s="4">
        <v>142</v>
      </c>
      <c r="Q1771" s="4">
        <v>86</v>
      </c>
      <c r="R1771" s="4">
        <v>126</v>
      </c>
      <c r="S1771" s="4">
        <v>102</v>
      </c>
      <c r="T1771" s="4">
        <v>96</v>
      </c>
      <c r="U1771" s="4">
        <v>18</v>
      </c>
      <c r="V1771" s="4">
        <v>11</v>
      </c>
      <c r="W1771" s="4">
        <v>66</v>
      </c>
      <c r="X1771" s="4">
        <v>127</v>
      </c>
      <c r="Y1771" s="4">
        <v>26</v>
      </c>
      <c r="Z1771" s="4">
        <v>26</v>
      </c>
      <c r="AA1771" s="4">
        <v>18</v>
      </c>
      <c r="AB1771" s="4">
        <v>24</v>
      </c>
      <c r="AC1771" s="4">
        <v>93</v>
      </c>
      <c r="AD1771" s="4">
        <v>4</v>
      </c>
      <c r="AE1771" s="4">
        <v>9</v>
      </c>
      <c r="AF1771" s="4">
        <v>3</v>
      </c>
      <c r="AG1771" s="4">
        <v>14</v>
      </c>
      <c r="AH1771" s="4">
        <v>54</v>
      </c>
      <c r="AI1771" s="4">
        <v>46</v>
      </c>
      <c r="AJ1771" s="4">
        <v>39</v>
      </c>
      <c r="AK1771" s="4">
        <v>46</v>
      </c>
      <c r="AL1771" s="4">
        <v>16</v>
      </c>
      <c r="AM1771" s="4">
        <v>8</v>
      </c>
      <c r="AN1771" s="4">
        <v>1</v>
      </c>
      <c r="AO1771" s="4">
        <v>44</v>
      </c>
      <c r="AP1771" s="4">
        <v>3</v>
      </c>
      <c r="AQ1771" s="4">
        <v>37</v>
      </c>
      <c r="AR1771" s="4">
        <v>36</v>
      </c>
      <c r="AS1771" s="4">
        <v>8</v>
      </c>
      <c r="AT1771" s="4">
        <v>89</v>
      </c>
      <c r="AU1771" s="4">
        <v>77</v>
      </c>
      <c r="AV1771" s="4">
        <v>124</v>
      </c>
      <c r="AW1771" s="4">
        <v>49</v>
      </c>
      <c r="AX1771" s="4">
        <v>20</v>
      </c>
      <c r="AY1771" s="4">
        <v>31</v>
      </c>
    </row>
    <row r="1772" spans="1:51">
      <c r="A1772" s="3"/>
      <c r="C1772" s="11">
        <v>0.06</v>
      </c>
      <c r="D1772" s="11">
        <v>7.0000000000000007E-2</v>
      </c>
      <c r="E1772" s="11">
        <v>7.0000000000000007E-2</v>
      </c>
      <c r="F1772" s="11">
        <v>0.02</v>
      </c>
      <c r="G1772" s="11">
        <v>0.03</v>
      </c>
      <c r="H1772" s="11">
        <v>0.06</v>
      </c>
      <c r="I1772" s="11">
        <v>7.0000000000000007E-2</v>
      </c>
      <c r="J1772" s="11">
        <v>7.0000000000000007E-2</v>
      </c>
      <c r="K1772" s="11">
        <v>0.06</v>
      </c>
      <c r="L1772" s="11">
        <v>0.08</v>
      </c>
      <c r="M1772" s="11">
        <v>0.09</v>
      </c>
      <c r="N1772" s="11">
        <v>0.1</v>
      </c>
      <c r="O1772" s="11">
        <v>0.08</v>
      </c>
      <c r="P1772" s="11">
        <v>0.06</v>
      </c>
      <c r="Q1772" s="11">
        <v>7.0000000000000007E-2</v>
      </c>
      <c r="R1772" s="11">
        <v>0.06</v>
      </c>
      <c r="S1772" s="11">
        <v>0.06</v>
      </c>
      <c r="T1772" s="11">
        <v>0.06</v>
      </c>
      <c r="U1772" s="11">
        <v>0.03</v>
      </c>
      <c r="V1772" s="11">
        <v>0.02</v>
      </c>
      <c r="W1772" s="11">
        <v>0.06</v>
      </c>
      <c r="X1772" s="11">
        <v>0.09</v>
      </c>
      <c r="Y1772" s="11">
        <v>0.03</v>
      </c>
      <c r="Z1772" s="11">
        <v>0.04</v>
      </c>
      <c r="AA1772" s="11">
        <v>0.04</v>
      </c>
      <c r="AB1772" s="11">
        <v>0.03</v>
      </c>
      <c r="AC1772" s="11">
        <v>0.03</v>
      </c>
      <c r="AD1772" s="11">
        <v>0.02</v>
      </c>
      <c r="AE1772" s="11">
        <v>0.03</v>
      </c>
      <c r="AF1772" s="11">
        <v>0.03</v>
      </c>
      <c r="AG1772" s="11">
        <v>0.01</v>
      </c>
      <c r="AH1772" s="11">
        <v>0.03</v>
      </c>
      <c r="AI1772" s="11">
        <v>0.06</v>
      </c>
      <c r="AJ1772" s="11">
        <v>0.03</v>
      </c>
      <c r="AK1772" s="11">
        <v>0.02</v>
      </c>
      <c r="AL1772" s="11">
        <v>0.02</v>
      </c>
      <c r="AM1772" s="11">
        <v>0.03</v>
      </c>
      <c r="AN1772" s="11">
        <v>0.04</v>
      </c>
      <c r="AO1772" s="11">
        <v>0.02</v>
      </c>
      <c r="AP1772" s="11">
        <v>0.05</v>
      </c>
      <c r="AQ1772" s="11">
        <v>0.02</v>
      </c>
      <c r="AR1772" s="11">
        <v>0.02</v>
      </c>
      <c r="AS1772" s="11">
        <v>0.03</v>
      </c>
      <c r="AT1772" s="11">
        <v>0.03</v>
      </c>
      <c r="AU1772" s="11">
        <v>7.0000000000000007E-2</v>
      </c>
      <c r="AV1772" s="11">
        <v>0.06</v>
      </c>
      <c r="AW1772" s="11">
        <v>0.03</v>
      </c>
      <c r="AX1772" s="11">
        <v>0.03</v>
      </c>
      <c r="AY1772" s="11">
        <v>0.03</v>
      </c>
    </row>
    <row r="1773" spans="1:51">
      <c r="A1773" s="3"/>
    </row>
    <row r="1774" spans="1:51">
      <c r="A1774" s="3"/>
    </row>
    <row r="1775" spans="1:51">
      <c r="A1775" s="2" t="s">
        <v>431</v>
      </c>
    </row>
    <row r="1776" spans="1:51">
      <c r="A1776" s="3"/>
    </row>
    <row r="1777" spans="1:51" s="10" customFormat="1" ht="29.25" customHeight="1">
      <c r="A1777" s="9"/>
      <c r="C1777" s="7" t="s">
        <v>39</v>
      </c>
      <c r="D1777" s="14" t="s">
        <v>15</v>
      </c>
      <c r="E1777" s="15"/>
      <c r="F1777" s="15"/>
      <c r="G1777" s="15"/>
      <c r="H1777" s="14" t="s">
        <v>16</v>
      </c>
      <c r="I1777" s="15"/>
      <c r="J1777" s="14" t="s">
        <v>17</v>
      </c>
      <c r="K1777" s="15"/>
      <c r="L1777" s="15"/>
      <c r="M1777" s="15"/>
      <c r="N1777" s="15"/>
      <c r="O1777" s="14" t="s">
        <v>40</v>
      </c>
      <c r="P1777" s="15"/>
      <c r="Q1777" s="14" t="s">
        <v>19</v>
      </c>
      <c r="R1777" s="15"/>
      <c r="S1777" s="14" t="s">
        <v>41</v>
      </c>
      <c r="T1777" s="15"/>
      <c r="U1777" s="14" t="s">
        <v>42</v>
      </c>
      <c r="V1777" s="15"/>
      <c r="W1777" s="15"/>
      <c r="X1777" s="15"/>
      <c r="Y1777" s="14" t="s">
        <v>22</v>
      </c>
      <c r="Z1777" s="15"/>
      <c r="AA1777" s="15"/>
      <c r="AB1777" s="15"/>
      <c r="AC1777" s="15"/>
      <c r="AD1777" s="15"/>
      <c r="AE1777" s="15"/>
      <c r="AF1777" s="15"/>
      <c r="AG1777" s="14" t="s">
        <v>23</v>
      </c>
      <c r="AH1777" s="15"/>
      <c r="AI1777" s="15"/>
      <c r="AJ1777" s="14" t="s">
        <v>24</v>
      </c>
      <c r="AK1777" s="15"/>
      <c r="AL1777" s="14" t="s">
        <v>25</v>
      </c>
      <c r="AM1777" s="15"/>
      <c r="AN1777" s="15"/>
      <c r="AO1777" s="15"/>
      <c r="AP1777" s="15"/>
      <c r="AQ1777" s="15"/>
      <c r="AR1777" s="15"/>
      <c r="AS1777" s="14" t="s">
        <v>26</v>
      </c>
      <c r="AT1777" s="15"/>
      <c r="AU1777" s="14" t="s">
        <v>43</v>
      </c>
      <c r="AV1777" s="15"/>
      <c r="AW1777" s="14" t="s">
        <v>44</v>
      </c>
      <c r="AX1777" s="15"/>
      <c r="AY1777" s="15"/>
    </row>
    <row r="1778" spans="1:51" s="7" customFormat="1" ht="32.25" customHeight="1">
      <c r="A1778" s="6"/>
      <c r="D1778" s="8" t="s">
        <v>45</v>
      </c>
      <c r="E1778" s="8" t="s">
        <v>46</v>
      </c>
      <c r="F1778" s="8" t="s">
        <v>47</v>
      </c>
      <c r="G1778" s="8" t="s">
        <v>48</v>
      </c>
      <c r="H1778" s="8" t="s">
        <v>49</v>
      </c>
      <c r="I1778" s="8" t="s">
        <v>50</v>
      </c>
      <c r="J1778" s="8" t="s">
        <v>51</v>
      </c>
      <c r="K1778" s="8" t="s">
        <v>52</v>
      </c>
      <c r="L1778" s="8" t="s">
        <v>53</v>
      </c>
      <c r="M1778" s="8" t="s">
        <v>54</v>
      </c>
      <c r="N1778" s="8" t="s">
        <v>55</v>
      </c>
      <c r="O1778" s="8" t="s">
        <v>56</v>
      </c>
      <c r="P1778" s="8" t="s">
        <v>57</v>
      </c>
      <c r="Q1778" s="8" t="s">
        <v>56</v>
      </c>
      <c r="R1778" s="8" t="s">
        <v>57</v>
      </c>
      <c r="S1778" s="8" t="s">
        <v>56</v>
      </c>
      <c r="T1778" s="8" t="s">
        <v>57</v>
      </c>
      <c r="U1778" s="8" t="s">
        <v>58</v>
      </c>
      <c r="V1778" s="8" t="s">
        <v>59</v>
      </c>
      <c r="W1778" s="8" t="s">
        <v>60</v>
      </c>
      <c r="X1778" s="8" t="s">
        <v>61</v>
      </c>
      <c r="Y1778" s="8" t="s">
        <v>62</v>
      </c>
      <c r="Z1778" s="8" t="s">
        <v>63</v>
      </c>
      <c r="AA1778" s="8" t="s">
        <v>64</v>
      </c>
      <c r="AB1778" s="8" t="s">
        <v>65</v>
      </c>
      <c r="AC1778" s="8" t="s">
        <v>66</v>
      </c>
      <c r="AD1778" s="8" t="s">
        <v>67</v>
      </c>
      <c r="AE1778" s="8" t="s">
        <v>68</v>
      </c>
      <c r="AF1778" s="8" t="s">
        <v>69</v>
      </c>
      <c r="AG1778" s="8" t="s">
        <v>70</v>
      </c>
      <c r="AH1778" s="8" t="s">
        <v>71</v>
      </c>
      <c r="AI1778" s="8" t="s">
        <v>72</v>
      </c>
      <c r="AJ1778" s="8" t="s">
        <v>73</v>
      </c>
      <c r="AK1778" s="8" t="s">
        <v>74</v>
      </c>
      <c r="AL1778" s="8" t="s">
        <v>75</v>
      </c>
      <c r="AM1778" s="8" t="s">
        <v>76</v>
      </c>
      <c r="AN1778" s="8" t="s">
        <v>77</v>
      </c>
      <c r="AO1778" s="8" t="s">
        <v>78</v>
      </c>
      <c r="AP1778" s="8" t="s">
        <v>79</v>
      </c>
      <c r="AQ1778" s="8" t="s">
        <v>80</v>
      </c>
      <c r="AR1778" s="8" t="s">
        <v>81</v>
      </c>
      <c r="AS1778" s="8" t="s">
        <v>82</v>
      </c>
      <c r="AT1778" s="8" t="s">
        <v>57</v>
      </c>
      <c r="AU1778" s="8" t="s">
        <v>56</v>
      </c>
      <c r="AV1778" s="8" t="s">
        <v>57</v>
      </c>
      <c r="AW1778" s="8" t="s">
        <v>83</v>
      </c>
      <c r="AX1778" s="8" t="s">
        <v>84</v>
      </c>
      <c r="AY1778" s="8" t="s">
        <v>85</v>
      </c>
    </row>
    <row r="1779" spans="1:51">
      <c r="A1779" s="3" t="s">
        <v>86</v>
      </c>
      <c r="C1779" s="4">
        <v>3798</v>
      </c>
      <c r="D1779" s="4">
        <v>2254</v>
      </c>
      <c r="E1779" s="4">
        <v>808</v>
      </c>
      <c r="F1779" s="4">
        <v>587</v>
      </c>
      <c r="G1779" s="4">
        <v>148</v>
      </c>
      <c r="H1779" s="4">
        <v>1558</v>
      </c>
      <c r="I1779" s="4">
        <v>1757</v>
      </c>
      <c r="J1779" s="4">
        <v>1318</v>
      </c>
      <c r="K1779" s="4">
        <v>1919</v>
      </c>
      <c r="L1779" s="4">
        <v>321</v>
      </c>
      <c r="M1779" s="4">
        <v>85</v>
      </c>
      <c r="N1779" s="4">
        <v>179</v>
      </c>
      <c r="O1779" s="4">
        <v>774</v>
      </c>
      <c r="P1779" s="4">
        <v>2541</v>
      </c>
      <c r="Q1779" s="4">
        <v>1208</v>
      </c>
      <c r="R1779" s="4">
        <v>2241</v>
      </c>
      <c r="S1779" s="4">
        <v>1635</v>
      </c>
      <c r="T1779" s="4">
        <v>1629</v>
      </c>
      <c r="U1779" s="4">
        <v>691</v>
      </c>
      <c r="V1779" s="4">
        <v>478</v>
      </c>
      <c r="W1779" s="4">
        <v>1179</v>
      </c>
      <c r="X1779" s="4">
        <v>1439</v>
      </c>
      <c r="Y1779" s="4">
        <v>832</v>
      </c>
      <c r="Z1779" s="4">
        <v>718</v>
      </c>
      <c r="AA1779" s="4">
        <v>411</v>
      </c>
      <c r="AB1779" s="4">
        <v>810</v>
      </c>
      <c r="AC1779" s="4">
        <v>2770</v>
      </c>
      <c r="AD1779" s="4">
        <v>186</v>
      </c>
      <c r="AE1779" s="4">
        <v>365</v>
      </c>
      <c r="AF1779" s="4">
        <v>112</v>
      </c>
      <c r="AG1779" s="4">
        <v>1242</v>
      </c>
      <c r="AH1779" s="4">
        <v>1615</v>
      </c>
      <c r="AI1779" s="4">
        <v>813</v>
      </c>
      <c r="AJ1779" s="4">
        <v>1238</v>
      </c>
      <c r="AK1779" s="4">
        <v>2393</v>
      </c>
      <c r="AL1779" s="4">
        <v>997</v>
      </c>
      <c r="AM1779" s="4">
        <v>236</v>
      </c>
      <c r="AN1779" s="4">
        <v>27</v>
      </c>
      <c r="AO1779" s="4">
        <v>2173</v>
      </c>
      <c r="AP1779" s="4">
        <v>56</v>
      </c>
      <c r="AQ1779" s="4">
        <v>1910</v>
      </c>
      <c r="AR1779" s="4">
        <v>1578</v>
      </c>
      <c r="AS1779" s="4">
        <v>230</v>
      </c>
      <c r="AT1779" s="4">
        <v>3340</v>
      </c>
      <c r="AU1779" s="4">
        <v>1158</v>
      </c>
      <c r="AV1779" s="4">
        <v>2157</v>
      </c>
      <c r="AW1779" s="4">
        <v>1723</v>
      </c>
      <c r="AX1779" s="4">
        <v>570</v>
      </c>
      <c r="AY1779" s="4">
        <v>933</v>
      </c>
    </row>
    <row r="1780" spans="1:51">
      <c r="A1780" s="3"/>
    </row>
    <row r="1781" spans="1:51">
      <c r="A1781" s="3" t="s">
        <v>432</v>
      </c>
      <c r="B1781" t="s">
        <v>433</v>
      </c>
      <c r="C1781" s="4">
        <v>3283</v>
      </c>
      <c r="D1781" s="4">
        <v>1947</v>
      </c>
      <c r="E1781" s="4">
        <v>685</v>
      </c>
      <c r="F1781" s="4">
        <v>540</v>
      </c>
      <c r="G1781" s="4">
        <v>111</v>
      </c>
      <c r="H1781" s="4">
        <v>1326</v>
      </c>
      <c r="I1781" s="4">
        <v>1524</v>
      </c>
      <c r="J1781" s="4">
        <v>1137</v>
      </c>
      <c r="K1781" s="4">
        <v>1657</v>
      </c>
      <c r="L1781" s="4">
        <v>261</v>
      </c>
      <c r="M1781" s="4">
        <v>71</v>
      </c>
      <c r="N1781" s="4">
        <v>147</v>
      </c>
      <c r="O1781" s="4">
        <v>672</v>
      </c>
      <c r="P1781" s="4">
        <v>2178</v>
      </c>
      <c r="Q1781" s="4">
        <v>1033</v>
      </c>
      <c r="R1781" s="4">
        <v>1932</v>
      </c>
      <c r="S1781" s="4">
        <v>1409</v>
      </c>
      <c r="T1781" s="4">
        <v>1399</v>
      </c>
      <c r="U1781" s="4">
        <v>608</v>
      </c>
      <c r="V1781" s="4">
        <v>420</v>
      </c>
      <c r="W1781" s="4">
        <v>1028</v>
      </c>
      <c r="X1781" s="4">
        <v>1218</v>
      </c>
      <c r="Y1781" s="4">
        <v>742</v>
      </c>
      <c r="Z1781" s="4">
        <v>655</v>
      </c>
      <c r="AA1781" s="4">
        <v>360</v>
      </c>
      <c r="AB1781" s="4">
        <v>712</v>
      </c>
      <c r="AC1781" s="4">
        <v>2469</v>
      </c>
      <c r="AD1781" s="4">
        <v>167</v>
      </c>
      <c r="AE1781" s="4">
        <v>327</v>
      </c>
      <c r="AF1781" s="4">
        <v>100</v>
      </c>
      <c r="AG1781" s="4">
        <v>1104</v>
      </c>
      <c r="AH1781" s="4">
        <v>1449</v>
      </c>
      <c r="AI1781" s="4">
        <v>717</v>
      </c>
      <c r="AJ1781" s="4">
        <v>1105</v>
      </c>
      <c r="AK1781" s="4">
        <v>2167</v>
      </c>
      <c r="AL1781" s="4">
        <v>937</v>
      </c>
      <c r="AM1781" s="4">
        <v>227</v>
      </c>
      <c r="AN1781" s="4">
        <v>21</v>
      </c>
      <c r="AO1781" s="4">
        <v>1939</v>
      </c>
      <c r="AP1781" s="4">
        <v>53</v>
      </c>
      <c r="AQ1781" s="4">
        <v>1704</v>
      </c>
      <c r="AR1781" s="4">
        <v>1472</v>
      </c>
      <c r="AS1781" s="4">
        <v>180</v>
      </c>
      <c r="AT1781" s="4">
        <v>3026</v>
      </c>
      <c r="AU1781" s="4">
        <v>979</v>
      </c>
      <c r="AV1781" s="4">
        <v>1870</v>
      </c>
      <c r="AW1781" s="4">
        <v>1539</v>
      </c>
      <c r="AX1781" s="4">
        <v>519</v>
      </c>
      <c r="AY1781" s="4">
        <v>825</v>
      </c>
    </row>
    <row r="1782" spans="1:51">
      <c r="A1782" s="3"/>
      <c r="C1782" s="11">
        <v>0.86</v>
      </c>
      <c r="D1782" s="11">
        <v>0.86</v>
      </c>
      <c r="E1782" s="11">
        <v>0.85</v>
      </c>
      <c r="F1782" s="11">
        <v>0.92</v>
      </c>
      <c r="G1782" s="11">
        <v>0.75</v>
      </c>
      <c r="H1782" s="11">
        <v>0.85</v>
      </c>
      <c r="I1782" s="11">
        <v>0.87</v>
      </c>
      <c r="J1782" s="11">
        <v>0.86</v>
      </c>
      <c r="K1782" s="11">
        <v>0.86</v>
      </c>
      <c r="L1782" s="11">
        <v>0.81</v>
      </c>
      <c r="M1782" s="11">
        <v>0.83</v>
      </c>
      <c r="N1782" s="11">
        <v>0.82</v>
      </c>
      <c r="O1782" s="11">
        <v>0.87</v>
      </c>
      <c r="P1782" s="11">
        <v>0.86</v>
      </c>
      <c r="Q1782" s="11">
        <v>0.85</v>
      </c>
      <c r="R1782" s="11">
        <v>0.86</v>
      </c>
      <c r="S1782" s="11">
        <v>0.86</v>
      </c>
      <c r="T1782" s="11">
        <v>0.86</v>
      </c>
      <c r="U1782" s="11">
        <v>0.88</v>
      </c>
      <c r="V1782" s="11">
        <v>0.88</v>
      </c>
      <c r="W1782" s="11">
        <v>0.87</v>
      </c>
      <c r="X1782" s="11">
        <v>0.85</v>
      </c>
      <c r="Y1782" s="11">
        <v>0.89</v>
      </c>
      <c r="Z1782" s="11">
        <v>0.91</v>
      </c>
      <c r="AA1782" s="11">
        <v>0.88</v>
      </c>
      <c r="AB1782" s="11">
        <v>0.88</v>
      </c>
      <c r="AC1782" s="11">
        <v>0.89</v>
      </c>
      <c r="AD1782" s="11">
        <v>0.9</v>
      </c>
      <c r="AE1782" s="11">
        <v>0.9</v>
      </c>
      <c r="AF1782" s="11">
        <v>0.89</v>
      </c>
      <c r="AG1782" s="11">
        <v>0.89</v>
      </c>
      <c r="AH1782" s="11">
        <v>0.9</v>
      </c>
      <c r="AI1782" s="11">
        <v>0.88</v>
      </c>
      <c r="AJ1782" s="11">
        <v>0.89</v>
      </c>
      <c r="AK1782" s="11">
        <v>0.91</v>
      </c>
      <c r="AL1782" s="11">
        <v>0.94</v>
      </c>
      <c r="AM1782" s="11">
        <v>0.96</v>
      </c>
      <c r="AN1782" s="11">
        <v>0.77</v>
      </c>
      <c r="AO1782" s="11">
        <v>0.89</v>
      </c>
      <c r="AP1782" s="11">
        <v>0.95</v>
      </c>
      <c r="AQ1782" s="11">
        <v>0.89</v>
      </c>
      <c r="AR1782" s="11">
        <v>0.93</v>
      </c>
      <c r="AS1782" s="11">
        <v>0.78</v>
      </c>
      <c r="AT1782" s="11">
        <v>0.91</v>
      </c>
      <c r="AU1782" s="11">
        <v>0.85</v>
      </c>
      <c r="AV1782" s="11">
        <v>0.87</v>
      </c>
      <c r="AW1782" s="11">
        <v>0.89</v>
      </c>
      <c r="AX1782" s="11">
        <v>0.91</v>
      </c>
      <c r="AY1782" s="11">
        <v>0.88</v>
      </c>
    </row>
    <row r="1783" spans="1:51">
      <c r="A1783" s="3"/>
      <c r="B1783" t="s">
        <v>434</v>
      </c>
      <c r="C1783" s="4">
        <v>79</v>
      </c>
      <c r="D1783" s="4">
        <v>42</v>
      </c>
      <c r="E1783" s="4">
        <v>20</v>
      </c>
      <c r="F1783" s="4">
        <v>8</v>
      </c>
      <c r="G1783" s="4">
        <v>8</v>
      </c>
      <c r="H1783" s="4">
        <v>47</v>
      </c>
      <c r="I1783" s="4">
        <v>27</v>
      </c>
      <c r="J1783" s="4">
        <v>21</v>
      </c>
      <c r="K1783" s="4">
        <v>49</v>
      </c>
      <c r="L1783" s="4">
        <v>7</v>
      </c>
      <c r="M1783" s="4">
        <v>1</v>
      </c>
      <c r="N1783" s="4">
        <v>5</v>
      </c>
      <c r="O1783" s="4">
        <v>13</v>
      </c>
      <c r="P1783" s="4">
        <v>61</v>
      </c>
      <c r="Q1783" s="4">
        <v>22</v>
      </c>
      <c r="R1783" s="4">
        <v>55</v>
      </c>
      <c r="S1783" s="4">
        <v>31</v>
      </c>
      <c r="T1783" s="4">
        <v>41</v>
      </c>
      <c r="U1783" s="4">
        <v>17</v>
      </c>
      <c r="V1783" s="4">
        <v>10</v>
      </c>
      <c r="W1783" s="4">
        <v>29</v>
      </c>
      <c r="X1783" s="4">
        <v>23</v>
      </c>
      <c r="Y1783" s="4">
        <v>24</v>
      </c>
      <c r="Z1783" s="4">
        <v>10</v>
      </c>
      <c r="AA1783" s="4">
        <v>10</v>
      </c>
      <c r="AB1783" s="4">
        <v>21</v>
      </c>
      <c r="AC1783" s="4">
        <v>64</v>
      </c>
      <c r="AD1783" s="4">
        <v>4</v>
      </c>
      <c r="AE1783" s="4">
        <v>5</v>
      </c>
      <c r="AF1783" s="4">
        <v>2</v>
      </c>
      <c r="AG1783" s="4">
        <v>28</v>
      </c>
      <c r="AH1783" s="4">
        <v>38</v>
      </c>
      <c r="AI1783" s="4">
        <v>12</v>
      </c>
      <c r="AJ1783" s="4">
        <v>54</v>
      </c>
      <c r="AK1783" s="4">
        <v>25</v>
      </c>
      <c r="AL1783" s="4">
        <v>11</v>
      </c>
      <c r="AM1783" s="4">
        <v>2</v>
      </c>
      <c r="AN1783" s="4">
        <v>1</v>
      </c>
      <c r="AO1783" s="4">
        <v>65</v>
      </c>
      <c r="AP1783" s="4" t="s">
        <v>14</v>
      </c>
      <c r="AQ1783" s="4">
        <v>55</v>
      </c>
      <c r="AR1783" s="4">
        <v>24</v>
      </c>
      <c r="AS1783" s="4">
        <v>5</v>
      </c>
      <c r="AT1783" s="4">
        <v>72</v>
      </c>
      <c r="AU1783" s="4">
        <v>25</v>
      </c>
      <c r="AV1783" s="4">
        <v>49</v>
      </c>
      <c r="AW1783" s="4">
        <v>39</v>
      </c>
      <c r="AX1783" s="4">
        <v>8</v>
      </c>
      <c r="AY1783" s="4">
        <v>25</v>
      </c>
    </row>
    <row r="1784" spans="1:51">
      <c r="A1784" s="3"/>
      <c r="C1784" s="11">
        <v>0.02</v>
      </c>
      <c r="D1784" s="11">
        <v>0.02</v>
      </c>
      <c r="E1784" s="11">
        <v>0.02</v>
      </c>
      <c r="F1784" s="11">
        <v>0.01</v>
      </c>
      <c r="G1784" s="11">
        <v>0.05</v>
      </c>
      <c r="H1784" s="11">
        <v>0.03</v>
      </c>
      <c r="I1784" s="11">
        <v>0.02</v>
      </c>
      <c r="J1784" s="11">
        <v>0.02</v>
      </c>
      <c r="K1784" s="11">
        <v>0.03</v>
      </c>
      <c r="L1784" s="11">
        <v>0.02</v>
      </c>
      <c r="M1784" s="11">
        <v>0.01</v>
      </c>
      <c r="N1784" s="11">
        <v>0.03</v>
      </c>
      <c r="O1784" s="11">
        <v>0.02</v>
      </c>
      <c r="P1784" s="11">
        <v>0.02</v>
      </c>
      <c r="Q1784" s="11">
        <v>0.02</v>
      </c>
      <c r="R1784" s="11">
        <v>0.02</v>
      </c>
      <c r="S1784" s="11">
        <v>0.02</v>
      </c>
      <c r="T1784" s="11">
        <v>0.03</v>
      </c>
      <c r="U1784" s="11">
        <v>0.02</v>
      </c>
      <c r="V1784" s="11">
        <v>0.02</v>
      </c>
      <c r="W1784" s="11">
        <v>0.02</v>
      </c>
      <c r="X1784" s="11">
        <v>0.02</v>
      </c>
      <c r="Y1784" s="11">
        <v>0.03</v>
      </c>
      <c r="Z1784" s="11">
        <v>0.01</v>
      </c>
      <c r="AA1784" s="11">
        <v>0.02</v>
      </c>
      <c r="AB1784" s="11">
        <v>0.03</v>
      </c>
      <c r="AC1784" s="11">
        <v>0.02</v>
      </c>
      <c r="AD1784" s="11">
        <v>0.02</v>
      </c>
      <c r="AE1784" s="11">
        <v>0.01</v>
      </c>
      <c r="AF1784" s="11">
        <v>0.02</v>
      </c>
      <c r="AG1784" s="11">
        <v>0.02</v>
      </c>
      <c r="AH1784" s="11">
        <v>0.02</v>
      </c>
      <c r="AI1784" s="11">
        <v>0.01</v>
      </c>
      <c r="AJ1784" s="11">
        <v>0.04</v>
      </c>
      <c r="AK1784" s="11">
        <v>0.01</v>
      </c>
      <c r="AL1784" s="11">
        <v>0.01</v>
      </c>
      <c r="AM1784" s="11">
        <v>0.01</v>
      </c>
      <c r="AN1784" s="11">
        <v>0.04</v>
      </c>
      <c r="AO1784" s="11">
        <v>0.03</v>
      </c>
      <c r="AP1784" s="4" t="s">
        <v>14</v>
      </c>
      <c r="AQ1784" s="11">
        <v>0.03</v>
      </c>
      <c r="AR1784" s="11">
        <v>0.02</v>
      </c>
      <c r="AS1784" s="11">
        <v>0.02</v>
      </c>
      <c r="AT1784" s="11">
        <v>0.02</v>
      </c>
      <c r="AU1784" s="11">
        <v>0.02</v>
      </c>
      <c r="AV1784" s="11">
        <v>0.02</v>
      </c>
      <c r="AW1784" s="11">
        <v>0.02</v>
      </c>
      <c r="AX1784" s="11">
        <v>0.01</v>
      </c>
      <c r="AY1784" s="11">
        <v>0.03</v>
      </c>
    </row>
    <row r="1785" spans="1:51">
      <c r="A1785" s="3"/>
      <c r="B1785" t="s">
        <v>435</v>
      </c>
      <c r="C1785" s="4">
        <v>74</v>
      </c>
      <c r="D1785" s="4">
        <v>28</v>
      </c>
      <c r="E1785" s="4">
        <v>17</v>
      </c>
      <c r="F1785" s="4">
        <v>14</v>
      </c>
      <c r="G1785" s="4">
        <v>15</v>
      </c>
      <c r="H1785" s="4">
        <v>45</v>
      </c>
      <c r="I1785" s="4">
        <v>21</v>
      </c>
      <c r="J1785" s="4">
        <v>15</v>
      </c>
      <c r="K1785" s="4">
        <v>48</v>
      </c>
      <c r="L1785" s="4">
        <v>7</v>
      </c>
      <c r="M1785" s="4">
        <v>2</v>
      </c>
      <c r="N1785" s="4">
        <v>3</v>
      </c>
      <c r="O1785" s="4">
        <v>6</v>
      </c>
      <c r="P1785" s="4">
        <v>60</v>
      </c>
      <c r="Q1785" s="4">
        <v>15</v>
      </c>
      <c r="R1785" s="4">
        <v>54</v>
      </c>
      <c r="S1785" s="4">
        <v>26</v>
      </c>
      <c r="T1785" s="4">
        <v>39</v>
      </c>
      <c r="U1785" s="4">
        <v>23</v>
      </c>
      <c r="V1785" s="4">
        <v>24</v>
      </c>
      <c r="W1785" s="4">
        <v>19</v>
      </c>
      <c r="X1785" s="4">
        <v>7</v>
      </c>
      <c r="Y1785" s="4">
        <v>13</v>
      </c>
      <c r="Z1785" s="4">
        <v>7</v>
      </c>
      <c r="AA1785" s="4">
        <v>8</v>
      </c>
      <c r="AB1785" s="4">
        <v>25</v>
      </c>
      <c r="AC1785" s="4">
        <v>53</v>
      </c>
      <c r="AD1785" s="4">
        <v>3</v>
      </c>
      <c r="AE1785" s="4">
        <v>11</v>
      </c>
      <c r="AF1785" s="4">
        <v>4</v>
      </c>
      <c r="AG1785" s="4">
        <v>43</v>
      </c>
      <c r="AH1785" s="4">
        <v>26</v>
      </c>
      <c r="AI1785" s="4">
        <v>5</v>
      </c>
      <c r="AJ1785" s="4">
        <v>18</v>
      </c>
      <c r="AK1785" s="4">
        <v>53</v>
      </c>
      <c r="AL1785" s="4">
        <v>12</v>
      </c>
      <c r="AM1785" s="4">
        <v>3</v>
      </c>
      <c r="AN1785" s="4">
        <v>3</v>
      </c>
      <c r="AO1785" s="4">
        <v>57</v>
      </c>
      <c r="AP1785" s="4" t="s">
        <v>14</v>
      </c>
      <c r="AQ1785" s="4">
        <v>55</v>
      </c>
      <c r="AR1785" s="4">
        <v>19</v>
      </c>
      <c r="AS1785" s="4">
        <v>19</v>
      </c>
      <c r="AT1785" s="4">
        <v>53</v>
      </c>
      <c r="AU1785" s="4">
        <v>23</v>
      </c>
      <c r="AV1785" s="4">
        <v>43</v>
      </c>
      <c r="AW1785" s="4">
        <v>39</v>
      </c>
      <c r="AX1785" s="4">
        <v>9</v>
      </c>
      <c r="AY1785" s="4">
        <v>21</v>
      </c>
    </row>
    <row r="1786" spans="1:51">
      <c r="A1786" s="3"/>
      <c r="C1786" s="11">
        <v>0.02</v>
      </c>
      <c r="D1786" s="11">
        <v>0.01</v>
      </c>
      <c r="E1786" s="11">
        <v>0.02</v>
      </c>
      <c r="F1786" s="11">
        <v>0.02</v>
      </c>
      <c r="G1786" s="11">
        <v>0.1</v>
      </c>
      <c r="H1786" s="11">
        <v>0.03</v>
      </c>
      <c r="I1786" s="11">
        <v>0.01</v>
      </c>
      <c r="J1786" s="11">
        <v>0.01</v>
      </c>
      <c r="K1786" s="11">
        <v>0.02</v>
      </c>
      <c r="L1786" s="11">
        <v>0.02</v>
      </c>
      <c r="M1786" s="11">
        <v>0.02</v>
      </c>
      <c r="N1786" s="11">
        <v>0.02</v>
      </c>
      <c r="O1786" s="11">
        <v>0.01</v>
      </c>
      <c r="P1786" s="11">
        <v>0.02</v>
      </c>
      <c r="Q1786" s="11">
        <v>0.01</v>
      </c>
      <c r="R1786" s="11">
        <v>0.02</v>
      </c>
      <c r="S1786" s="11">
        <v>0.02</v>
      </c>
      <c r="T1786" s="11">
        <v>0.02</v>
      </c>
      <c r="U1786" s="11">
        <v>0.03</v>
      </c>
      <c r="V1786" s="11">
        <v>0.05</v>
      </c>
      <c r="W1786" s="11">
        <v>0.02</v>
      </c>
      <c r="X1786" s="11">
        <v>0</v>
      </c>
      <c r="Y1786" s="11">
        <v>0.02</v>
      </c>
      <c r="Z1786" s="11">
        <v>0.01</v>
      </c>
      <c r="AA1786" s="11">
        <v>0.02</v>
      </c>
      <c r="AB1786" s="11">
        <v>0.03</v>
      </c>
      <c r="AC1786" s="11">
        <v>0.02</v>
      </c>
      <c r="AD1786" s="11">
        <v>0.01</v>
      </c>
      <c r="AE1786" s="11">
        <v>0.03</v>
      </c>
      <c r="AF1786" s="11">
        <v>0.04</v>
      </c>
      <c r="AG1786" s="11">
        <v>0.03</v>
      </c>
      <c r="AH1786" s="11">
        <v>0.02</v>
      </c>
      <c r="AI1786" s="11">
        <v>0.01</v>
      </c>
      <c r="AJ1786" s="11">
        <v>0.01</v>
      </c>
      <c r="AK1786" s="11">
        <v>0.02</v>
      </c>
      <c r="AL1786" s="11">
        <v>0.01</v>
      </c>
      <c r="AM1786" s="11">
        <v>0.01</v>
      </c>
      <c r="AN1786" s="11">
        <v>0.09</v>
      </c>
      <c r="AO1786" s="11">
        <v>0.03</v>
      </c>
      <c r="AP1786" s="4" t="s">
        <v>14</v>
      </c>
      <c r="AQ1786" s="11">
        <v>0.03</v>
      </c>
      <c r="AR1786" s="11">
        <v>0.01</v>
      </c>
      <c r="AS1786" s="11">
        <v>0.08</v>
      </c>
      <c r="AT1786" s="11">
        <v>0.02</v>
      </c>
      <c r="AU1786" s="11">
        <v>0.02</v>
      </c>
      <c r="AV1786" s="11">
        <v>0.02</v>
      </c>
      <c r="AW1786" s="11">
        <v>0.02</v>
      </c>
      <c r="AX1786" s="11">
        <v>0.02</v>
      </c>
      <c r="AY1786" s="11">
        <v>0.02</v>
      </c>
    </row>
    <row r="1787" spans="1:51">
      <c r="A1787" s="3"/>
      <c r="B1787" t="s">
        <v>436</v>
      </c>
      <c r="C1787" s="4">
        <v>16</v>
      </c>
      <c r="D1787" s="4">
        <v>7</v>
      </c>
      <c r="E1787" s="4">
        <v>4</v>
      </c>
      <c r="F1787" s="4">
        <v>2</v>
      </c>
      <c r="G1787" s="4">
        <v>4</v>
      </c>
      <c r="H1787" s="4">
        <v>6</v>
      </c>
      <c r="I1787" s="4">
        <v>8</v>
      </c>
      <c r="J1787" s="4">
        <v>8</v>
      </c>
      <c r="K1787" s="4">
        <v>6</v>
      </c>
      <c r="L1787" s="4">
        <v>1</v>
      </c>
      <c r="M1787" s="4">
        <v>1</v>
      </c>
      <c r="N1787" s="4">
        <v>2</v>
      </c>
      <c r="O1787" s="4">
        <v>3</v>
      </c>
      <c r="P1787" s="4">
        <v>11</v>
      </c>
      <c r="Q1787" s="4">
        <v>3</v>
      </c>
      <c r="R1787" s="4">
        <v>11</v>
      </c>
      <c r="S1787" s="4">
        <v>6</v>
      </c>
      <c r="T1787" s="4">
        <v>8</v>
      </c>
      <c r="U1787" s="4">
        <v>7</v>
      </c>
      <c r="V1787" s="4">
        <v>2</v>
      </c>
      <c r="W1787" s="4">
        <v>3</v>
      </c>
      <c r="X1787" s="4">
        <v>5</v>
      </c>
      <c r="Y1787" s="4">
        <v>1</v>
      </c>
      <c r="Z1787" s="4">
        <v>5</v>
      </c>
      <c r="AA1787" s="4" t="s">
        <v>14</v>
      </c>
      <c r="AB1787" s="4">
        <v>4</v>
      </c>
      <c r="AC1787" s="4">
        <v>10</v>
      </c>
      <c r="AD1787" s="4">
        <v>1</v>
      </c>
      <c r="AE1787" s="4">
        <v>3</v>
      </c>
      <c r="AF1787" s="4" t="s">
        <v>14</v>
      </c>
      <c r="AG1787" s="4">
        <v>8</v>
      </c>
      <c r="AH1787" s="4">
        <v>6</v>
      </c>
      <c r="AI1787" s="4">
        <v>2</v>
      </c>
      <c r="AJ1787" s="4">
        <v>3</v>
      </c>
      <c r="AK1787" s="4">
        <v>8</v>
      </c>
      <c r="AL1787" s="4">
        <v>3</v>
      </c>
      <c r="AM1787" s="4" t="s">
        <v>14</v>
      </c>
      <c r="AN1787" s="4" t="s">
        <v>14</v>
      </c>
      <c r="AO1787" s="4">
        <v>12</v>
      </c>
      <c r="AP1787" s="4">
        <v>1</v>
      </c>
      <c r="AQ1787" s="4">
        <v>11</v>
      </c>
      <c r="AR1787" s="4">
        <v>6</v>
      </c>
      <c r="AS1787" s="4">
        <v>6</v>
      </c>
      <c r="AT1787" s="4">
        <v>9</v>
      </c>
      <c r="AU1787" s="4">
        <v>3</v>
      </c>
      <c r="AV1787" s="4">
        <v>11</v>
      </c>
      <c r="AW1787" s="4">
        <v>11</v>
      </c>
      <c r="AX1787" s="4" t="s">
        <v>14</v>
      </c>
      <c r="AY1787" s="4">
        <v>4</v>
      </c>
    </row>
    <row r="1788" spans="1:51">
      <c r="A1788" s="3"/>
      <c r="C1788" s="11">
        <v>0</v>
      </c>
      <c r="D1788" s="11">
        <v>0</v>
      </c>
      <c r="E1788" s="11">
        <v>0</v>
      </c>
      <c r="F1788" s="11">
        <v>0</v>
      </c>
      <c r="G1788" s="11">
        <v>0.03</v>
      </c>
      <c r="H1788" s="11">
        <v>0</v>
      </c>
      <c r="I1788" s="11">
        <v>0</v>
      </c>
      <c r="J1788" s="11">
        <v>0.01</v>
      </c>
      <c r="K1788" s="11">
        <v>0</v>
      </c>
      <c r="L1788" s="11">
        <v>0</v>
      </c>
      <c r="M1788" s="11">
        <v>0.01</v>
      </c>
      <c r="N1788" s="11">
        <v>0.01</v>
      </c>
      <c r="O1788" s="11">
        <v>0</v>
      </c>
      <c r="P1788" s="11">
        <v>0</v>
      </c>
      <c r="Q1788" s="11">
        <v>0</v>
      </c>
      <c r="R1788" s="11">
        <v>0</v>
      </c>
      <c r="S1788" s="11">
        <v>0</v>
      </c>
      <c r="T1788" s="11">
        <v>0</v>
      </c>
      <c r="U1788" s="11">
        <v>0.01</v>
      </c>
      <c r="V1788" s="11">
        <v>0</v>
      </c>
      <c r="W1788" s="11">
        <v>0</v>
      </c>
      <c r="X1788" s="11">
        <v>0</v>
      </c>
      <c r="Y1788" s="11">
        <v>0</v>
      </c>
      <c r="Z1788" s="11">
        <v>0.01</v>
      </c>
      <c r="AA1788" s="4" t="s">
        <v>14</v>
      </c>
      <c r="AB1788" s="11">
        <v>0.01</v>
      </c>
      <c r="AC1788" s="11">
        <v>0</v>
      </c>
      <c r="AD1788" s="11">
        <v>0.01</v>
      </c>
      <c r="AE1788" s="11">
        <v>0.01</v>
      </c>
      <c r="AF1788" s="4" t="s">
        <v>14</v>
      </c>
      <c r="AG1788" s="11">
        <v>0.01</v>
      </c>
      <c r="AH1788" s="11">
        <v>0</v>
      </c>
      <c r="AI1788" s="11">
        <v>0</v>
      </c>
      <c r="AJ1788" s="11">
        <v>0</v>
      </c>
      <c r="AK1788" s="11">
        <v>0</v>
      </c>
      <c r="AL1788" s="11">
        <v>0</v>
      </c>
      <c r="AM1788" s="4" t="s">
        <v>14</v>
      </c>
      <c r="AN1788" s="4" t="s">
        <v>14</v>
      </c>
      <c r="AO1788" s="11">
        <v>0.01</v>
      </c>
      <c r="AP1788" s="11">
        <v>0.02</v>
      </c>
      <c r="AQ1788" s="11">
        <v>0.01</v>
      </c>
      <c r="AR1788" s="11">
        <v>0</v>
      </c>
      <c r="AS1788" s="11">
        <v>0.03</v>
      </c>
      <c r="AT1788" s="11">
        <v>0</v>
      </c>
      <c r="AU1788" s="11">
        <v>0</v>
      </c>
      <c r="AV1788" s="11">
        <v>0.01</v>
      </c>
      <c r="AW1788" s="11">
        <v>0.01</v>
      </c>
      <c r="AX1788" s="4" t="s">
        <v>14</v>
      </c>
      <c r="AY1788" s="11">
        <v>0</v>
      </c>
    </row>
    <row r="1789" spans="1:51">
      <c r="A1789" s="3"/>
      <c r="B1789" t="s">
        <v>287</v>
      </c>
      <c r="C1789" s="4">
        <v>345</v>
      </c>
      <c r="D1789" s="4">
        <v>230</v>
      </c>
      <c r="E1789" s="4">
        <v>82</v>
      </c>
      <c r="F1789" s="4">
        <v>23</v>
      </c>
      <c r="G1789" s="4">
        <v>11</v>
      </c>
      <c r="H1789" s="4">
        <v>134</v>
      </c>
      <c r="I1789" s="4">
        <v>177</v>
      </c>
      <c r="J1789" s="4">
        <v>137</v>
      </c>
      <c r="K1789" s="4">
        <v>160</v>
      </c>
      <c r="L1789" s="4">
        <v>45</v>
      </c>
      <c r="M1789" s="4">
        <v>11</v>
      </c>
      <c r="N1789" s="4">
        <v>23</v>
      </c>
      <c r="O1789" s="4">
        <v>80</v>
      </c>
      <c r="P1789" s="4">
        <v>232</v>
      </c>
      <c r="Q1789" s="4">
        <v>135</v>
      </c>
      <c r="R1789" s="4">
        <v>189</v>
      </c>
      <c r="S1789" s="4">
        <v>163</v>
      </c>
      <c r="T1789" s="4">
        <v>141</v>
      </c>
      <c r="U1789" s="4">
        <v>36</v>
      </c>
      <c r="V1789" s="4">
        <v>22</v>
      </c>
      <c r="W1789" s="4">
        <v>101</v>
      </c>
      <c r="X1789" s="4">
        <v>185</v>
      </c>
      <c r="Y1789" s="4">
        <v>52</v>
      </c>
      <c r="Z1789" s="4">
        <v>41</v>
      </c>
      <c r="AA1789" s="4">
        <v>33</v>
      </c>
      <c r="AB1789" s="4">
        <v>48</v>
      </c>
      <c r="AC1789" s="4">
        <v>175</v>
      </c>
      <c r="AD1789" s="4">
        <v>11</v>
      </c>
      <c r="AE1789" s="4">
        <v>19</v>
      </c>
      <c r="AF1789" s="4">
        <v>6</v>
      </c>
      <c r="AG1789" s="4">
        <v>59</v>
      </c>
      <c r="AH1789" s="4">
        <v>95</v>
      </c>
      <c r="AI1789" s="4">
        <v>77</v>
      </c>
      <c r="AJ1789" s="4">
        <v>59</v>
      </c>
      <c r="AK1789" s="4">
        <v>139</v>
      </c>
      <c r="AL1789" s="4">
        <v>35</v>
      </c>
      <c r="AM1789" s="4">
        <v>4</v>
      </c>
      <c r="AN1789" s="4">
        <v>3</v>
      </c>
      <c r="AO1789" s="4">
        <v>99</v>
      </c>
      <c r="AP1789" s="4">
        <v>2</v>
      </c>
      <c r="AQ1789" s="4">
        <v>85</v>
      </c>
      <c r="AR1789" s="4">
        <v>57</v>
      </c>
      <c r="AS1789" s="4">
        <v>20</v>
      </c>
      <c r="AT1789" s="4">
        <v>180</v>
      </c>
      <c r="AU1789" s="4">
        <v>129</v>
      </c>
      <c r="AV1789" s="4">
        <v>183</v>
      </c>
      <c r="AW1789" s="4">
        <v>96</v>
      </c>
      <c r="AX1789" s="4">
        <v>34</v>
      </c>
      <c r="AY1789" s="4">
        <v>58</v>
      </c>
    </row>
    <row r="1790" spans="1:51">
      <c r="A1790" s="3"/>
      <c r="C1790" s="11">
        <v>0.09</v>
      </c>
      <c r="D1790" s="11">
        <v>0.1</v>
      </c>
      <c r="E1790" s="11">
        <v>0.1</v>
      </c>
      <c r="F1790" s="11">
        <v>0.04</v>
      </c>
      <c r="G1790" s="11">
        <v>7.0000000000000007E-2</v>
      </c>
      <c r="H1790" s="11">
        <v>0.09</v>
      </c>
      <c r="I1790" s="11">
        <v>0.1</v>
      </c>
      <c r="J1790" s="11">
        <v>0.1</v>
      </c>
      <c r="K1790" s="11">
        <v>0.08</v>
      </c>
      <c r="L1790" s="11">
        <v>0.14000000000000001</v>
      </c>
      <c r="M1790" s="11">
        <v>0.12</v>
      </c>
      <c r="N1790" s="11">
        <v>0.13</v>
      </c>
      <c r="O1790" s="11">
        <v>0.1</v>
      </c>
      <c r="P1790" s="11">
        <v>0.09</v>
      </c>
      <c r="Q1790" s="11">
        <v>0.11</v>
      </c>
      <c r="R1790" s="11">
        <v>0.08</v>
      </c>
      <c r="S1790" s="11">
        <v>0.1</v>
      </c>
      <c r="T1790" s="11">
        <v>0.09</v>
      </c>
      <c r="U1790" s="11">
        <v>0.05</v>
      </c>
      <c r="V1790" s="11">
        <v>0.05</v>
      </c>
      <c r="W1790" s="11">
        <v>0.09</v>
      </c>
      <c r="X1790" s="11">
        <v>0.13</v>
      </c>
      <c r="Y1790" s="11">
        <v>0.06</v>
      </c>
      <c r="Z1790" s="11">
        <v>0.06</v>
      </c>
      <c r="AA1790" s="11">
        <v>0.08</v>
      </c>
      <c r="AB1790" s="11">
        <v>0.06</v>
      </c>
      <c r="AC1790" s="11">
        <v>0.06</v>
      </c>
      <c r="AD1790" s="11">
        <v>0.06</v>
      </c>
      <c r="AE1790" s="11">
        <v>0.05</v>
      </c>
      <c r="AF1790" s="11">
        <v>0.05</v>
      </c>
      <c r="AG1790" s="11">
        <v>0.05</v>
      </c>
      <c r="AH1790" s="11">
        <v>0.06</v>
      </c>
      <c r="AI1790" s="11">
        <v>0.1</v>
      </c>
      <c r="AJ1790" s="11">
        <v>0.05</v>
      </c>
      <c r="AK1790" s="11">
        <v>0.06</v>
      </c>
      <c r="AL1790" s="11">
        <v>0.03</v>
      </c>
      <c r="AM1790" s="11">
        <v>0.02</v>
      </c>
      <c r="AN1790" s="11">
        <v>0.1</v>
      </c>
      <c r="AO1790" s="11">
        <v>0.05</v>
      </c>
      <c r="AP1790" s="11">
        <v>0.03</v>
      </c>
      <c r="AQ1790" s="11">
        <v>0.04</v>
      </c>
      <c r="AR1790" s="11">
        <v>0.04</v>
      </c>
      <c r="AS1790" s="11">
        <v>0.09</v>
      </c>
      <c r="AT1790" s="11">
        <v>0.05</v>
      </c>
      <c r="AU1790" s="11">
        <v>0.11</v>
      </c>
      <c r="AV1790" s="11">
        <v>0.08</v>
      </c>
      <c r="AW1790" s="11">
        <v>0.06</v>
      </c>
      <c r="AX1790" s="11">
        <v>0.06</v>
      </c>
      <c r="AY1790" s="11">
        <v>0.06</v>
      </c>
    </row>
    <row r="1791" spans="1:51">
      <c r="A1791" s="3"/>
    </row>
    <row r="1792" spans="1:51">
      <c r="A1792" s="3"/>
    </row>
    <row r="1793" spans="1:51">
      <c r="A1793" s="2" t="s">
        <v>437</v>
      </c>
    </row>
    <row r="1794" spans="1:51">
      <c r="A1794" s="3"/>
    </row>
    <row r="1795" spans="1:51" s="10" customFormat="1" ht="29.25" customHeight="1">
      <c r="A1795" s="9"/>
      <c r="C1795" s="7" t="s">
        <v>39</v>
      </c>
      <c r="D1795" s="14" t="s">
        <v>15</v>
      </c>
      <c r="E1795" s="15"/>
      <c r="F1795" s="15"/>
      <c r="G1795" s="15"/>
      <c r="H1795" s="14" t="s">
        <v>16</v>
      </c>
      <c r="I1795" s="15"/>
      <c r="J1795" s="14" t="s">
        <v>17</v>
      </c>
      <c r="K1795" s="15"/>
      <c r="L1795" s="15"/>
      <c r="M1795" s="15"/>
      <c r="N1795" s="15"/>
      <c r="O1795" s="14" t="s">
        <v>40</v>
      </c>
      <c r="P1795" s="15"/>
      <c r="Q1795" s="14" t="s">
        <v>19</v>
      </c>
      <c r="R1795" s="15"/>
      <c r="S1795" s="14" t="s">
        <v>41</v>
      </c>
      <c r="T1795" s="15"/>
      <c r="U1795" s="14" t="s">
        <v>42</v>
      </c>
      <c r="V1795" s="15"/>
      <c r="W1795" s="15"/>
      <c r="X1795" s="15"/>
      <c r="Y1795" s="14" t="s">
        <v>22</v>
      </c>
      <c r="Z1795" s="15"/>
      <c r="AA1795" s="15"/>
      <c r="AB1795" s="15"/>
      <c r="AC1795" s="15"/>
      <c r="AD1795" s="15"/>
      <c r="AE1795" s="15"/>
      <c r="AF1795" s="15"/>
      <c r="AG1795" s="14" t="s">
        <v>23</v>
      </c>
      <c r="AH1795" s="15"/>
      <c r="AI1795" s="15"/>
      <c r="AJ1795" s="14" t="s">
        <v>24</v>
      </c>
      <c r="AK1795" s="15"/>
      <c r="AL1795" s="14" t="s">
        <v>25</v>
      </c>
      <c r="AM1795" s="15"/>
      <c r="AN1795" s="15"/>
      <c r="AO1795" s="15"/>
      <c r="AP1795" s="15"/>
      <c r="AQ1795" s="15"/>
      <c r="AR1795" s="15"/>
      <c r="AS1795" s="14" t="s">
        <v>26</v>
      </c>
      <c r="AT1795" s="15"/>
      <c r="AU1795" s="14" t="s">
        <v>43</v>
      </c>
      <c r="AV1795" s="15"/>
      <c r="AW1795" s="14" t="s">
        <v>44</v>
      </c>
      <c r="AX1795" s="15"/>
      <c r="AY1795" s="15"/>
    </row>
    <row r="1796" spans="1:51" s="7" customFormat="1" ht="32.25" customHeight="1">
      <c r="A1796" s="6"/>
      <c r="D1796" s="8" t="s">
        <v>45</v>
      </c>
      <c r="E1796" s="8" t="s">
        <v>46</v>
      </c>
      <c r="F1796" s="8" t="s">
        <v>47</v>
      </c>
      <c r="G1796" s="8" t="s">
        <v>48</v>
      </c>
      <c r="H1796" s="8" t="s">
        <v>49</v>
      </c>
      <c r="I1796" s="8" t="s">
        <v>50</v>
      </c>
      <c r="J1796" s="8" t="s">
        <v>51</v>
      </c>
      <c r="K1796" s="8" t="s">
        <v>52</v>
      </c>
      <c r="L1796" s="8" t="s">
        <v>53</v>
      </c>
      <c r="M1796" s="8" t="s">
        <v>54</v>
      </c>
      <c r="N1796" s="8" t="s">
        <v>55</v>
      </c>
      <c r="O1796" s="8" t="s">
        <v>56</v>
      </c>
      <c r="P1796" s="8" t="s">
        <v>57</v>
      </c>
      <c r="Q1796" s="8" t="s">
        <v>56</v>
      </c>
      <c r="R1796" s="8" t="s">
        <v>57</v>
      </c>
      <c r="S1796" s="8" t="s">
        <v>56</v>
      </c>
      <c r="T1796" s="8" t="s">
        <v>57</v>
      </c>
      <c r="U1796" s="8" t="s">
        <v>58</v>
      </c>
      <c r="V1796" s="8" t="s">
        <v>59</v>
      </c>
      <c r="W1796" s="8" t="s">
        <v>60</v>
      </c>
      <c r="X1796" s="8" t="s">
        <v>61</v>
      </c>
      <c r="Y1796" s="8" t="s">
        <v>62</v>
      </c>
      <c r="Z1796" s="8" t="s">
        <v>63</v>
      </c>
      <c r="AA1796" s="8" t="s">
        <v>64</v>
      </c>
      <c r="AB1796" s="8" t="s">
        <v>65</v>
      </c>
      <c r="AC1796" s="8" t="s">
        <v>66</v>
      </c>
      <c r="AD1796" s="8" t="s">
        <v>67</v>
      </c>
      <c r="AE1796" s="8" t="s">
        <v>68</v>
      </c>
      <c r="AF1796" s="8" t="s">
        <v>69</v>
      </c>
      <c r="AG1796" s="8" t="s">
        <v>70</v>
      </c>
      <c r="AH1796" s="8" t="s">
        <v>71</v>
      </c>
      <c r="AI1796" s="8" t="s">
        <v>72</v>
      </c>
      <c r="AJ1796" s="8" t="s">
        <v>73</v>
      </c>
      <c r="AK1796" s="8" t="s">
        <v>74</v>
      </c>
      <c r="AL1796" s="8" t="s">
        <v>75</v>
      </c>
      <c r="AM1796" s="8" t="s">
        <v>76</v>
      </c>
      <c r="AN1796" s="8" t="s">
        <v>77</v>
      </c>
      <c r="AO1796" s="8" t="s">
        <v>78</v>
      </c>
      <c r="AP1796" s="8" t="s">
        <v>79</v>
      </c>
      <c r="AQ1796" s="8" t="s">
        <v>80</v>
      </c>
      <c r="AR1796" s="8" t="s">
        <v>81</v>
      </c>
      <c r="AS1796" s="8" t="s">
        <v>82</v>
      </c>
      <c r="AT1796" s="8" t="s">
        <v>57</v>
      </c>
      <c r="AU1796" s="8" t="s">
        <v>56</v>
      </c>
      <c r="AV1796" s="8" t="s">
        <v>57</v>
      </c>
      <c r="AW1796" s="8" t="s">
        <v>83</v>
      </c>
      <c r="AX1796" s="8" t="s">
        <v>84</v>
      </c>
      <c r="AY1796" s="8" t="s">
        <v>85</v>
      </c>
    </row>
    <row r="1797" spans="1:51">
      <c r="A1797" s="3" t="s">
        <v>86</v>
      </c>
      <c r="C1797" s="4">
        <v>3798</v>
      </c>
      <c r="D1797" s="4">
        <v>2254</v>
      </c>
      <c r="E1797" s="4">
        <v>808</v>
      </c>
      <c r="F1797" s="4">
        <v>587</v>
      </c>
      <c r="G1797" s="4">
        <v>148</v>
      </c>
      <c r="H1797" s="4">
        <v>1558</v>
      </c>
      <c r="I1797" s="4">
        <v>1757</v>
      </c>
      <c r="J1797" s="4">
        <v>1318</v>
      </c>
      <c r="K1797" s="4">
        <v>1919</v>
      </c>
      <c r="L1797" s="4">
        <v>321</v>
      </c>
      <c r="M1797" s="4">
        <v>85</v>
      </c>
      <c r="N1797" s="4">
        <v>179</v>
      </c>
      <c r="O1797" s="4">
        <v>774</v>
      </c>
      <c r="P1797" s="4">
        <v>2541</v>
      </c>
      <c r="Q1797" s="4">
        <v>1208</v>
      </c>
      <c r="R1797" s="4">
        <v>2241</v>
      </c>
      <c r="S1797" s="4">
        <v>1635</v>
      </c>
      <c r="T1797" s="4">
        <v>1629</v>
      </c>
      <c r="U1797" s="4">
        <v>691</v>
      </c>
      <c r="V1797" s="4">
        <v>478</v>
      </c>
      <c r="W1797" s="4">
        <v>1179</v>
      </c>
      <c r="X1797" s="4">
        <v>1439</v>
      </c>
      <c r="Y1797" s="4">
        <v>832</v>
      </c>
      <c r="Z1797" s="4">
        <v>718</v>
      </c>
      <c r="AA1797" s="4">
        <v>411</v>
      </c>
      <c r="AB1797" s="4">
        <v>810</v>
      </c>
      <c r="AC1797" s="4">
        <v>2770</v>
      </c>
      <c r="AD1797" s="4">
        <v>186</v>
      </c>
      <c r="AE1797" s="4">
        <v>365</v>
      </c>
      <c r="AF1797" s="4">
        <v>112</v>
      </c>
      <c r="AG1797" s="4">
        <v>1242</v>
      </c>
      <c r="AH1797" s="4">
        <v>1615</v>
      </c>
      <c r="AI1797" s="4">
        <v>813</v>
      </c>
      <c r="AJ1797" s="4">
        <v>1238</v>
      </c>
      <c r="AK1797" s="4">
        <v>2393</v>
      </c>
      <c r="AL1797" s="4">
        <v>997</v>
      </c>
      <c r="AM1797" s="4">
        <v>236</v>
      </c>
      <c r="AN1797" s="4">
        <v>27</v>
      </c>
      <c r="AO1797" s="4">
        <v>2173</v>
      </c>
      <c r="AP1797" s="4">
        <v>56</v>
      </c>
      <c r="AQ1797" s="4">
        <v>1910</v>
      </c>
      <c r="AR1797" s="4">
        <v>1578</v>
      </c>
      <c r="AS1797" s="4">
        <v>230</v>
      </c>
      <c r="AT1797" s="4">
        <v>3340</v>
      </c>
      <c r="AU1797" s="4">
        <v>1158</v>
      </c>
      <c r="AV1797" s="4">
        <v>2157</v>
      </c>
      <c r="AW1797" s="4">
        <v>1723</v>
      </c>
      <c r="AX1797" s="4">
        <v>570</v>
      </c>
      <c r="AY1797" s="4">
        <v>933</v>
      </c>
    </row>
    <row r="1798" spans="1:51">
      <c r="A1798" s="3"/>
    </row>
    <row r="1799" spans="1:51">
      <c r="A1799" s="3" t="s">
        <v>438</v>
      </c>
      <c r="B1799" t="s">
        <v>439</v>
      </c>
      <c r="C1799" s="4">
        <v>1133</v>
      </c>
      <c r="D1799" s="4">
        <v>486</v>
      </c>
      <c r="E1799" s="4">
        <v>142</v>
      </c>
      <c r="F1799" s="4">
        <v>418</v>
      </c>
      <c r="G1799" s="4">
        <v>87</v>
      </c>
      <c r="H1799" s="4">
        <v>507</v>
      </c>
      <c r="I1799" s="4">
        <v>316</v>
      </c>
      <c r="J1799" s="4">
        <v>217</v>
      </c>
      <c r="K1799" s="4">
        <v>605</v>
      </c>
      <c r="L1799" s="4">
        <v>72</v>
      </c>
      <c r="M1799" s="4">
        <v>19</v>
      </c>
      <c r="N1799" s="4">
        <v>37</v>
      </c>
      <c r="O1799" s="4">
        <v>139</v>
      </c>
      <c r="P1799" s="4">
        <v>683</v>
      </c>
      <c r="Q1799" s="4">
        <v>231</v>
      </c>
      <c r="R1799" s="4">
        <v>635</v>
      </c>
      <c r="S1799" s="4">
        <v>400</v>
      </c>
      <c r="T1799" s="4">
        <v>399</v>
      </c>
      <c r="U1799" s="4">
        <v>425</v>
      </c>
      <c r="V1799" s="4">
        <v>319</v>
      </c>
      <c r="W1799" s="4">
        <v>277</v>
      </c>
      <c r="X1799" s="4">
        <v>104</v>
      </c>
      <c r="Y1799" s="4">
        <v>268</v>
      </c>
      <c r="Z1799" s="4">
        <v>216</v>
      </c>
      <c r="AA1799" s="4">
        <v>164</v>
      </c>
      <c r="AB1799" s="4">
        <v>214</v>
      </c>
      <c r="AC1799" s="4">
        <v>862</v>
      </c>
      <c r="AD1799" s="4">
        <v>49</v>
      </c>
      <c r="AE1799" s="4">
        <v>116</v>
      </c>
      <c r="AF1799" s="4">
        <v>23</v>
      </c>
      <c r="AG1799" s="4">
        <v>831</v>
      </c>
      <c r="AH1799" s="4">
        <v>258</v>
      </c>
      <c r="AI1799" s="4">
        <v>44</v>
      </c>
      <c r="AJ1799" s="4">
        <v>322</v>
      </c>
      <c r="AK1799" s="4">
        <v>797</v>
      </c>
      <c r="AL1799" s="4">
        <v>442</v>
      </c>
      <c r="AM1799" s="4">
        <v>85</v>
      </c>
      <c r="AN1799" s="4">
        <v>12</v>
      </c>
      <c r="AO1799" s="4">
        <v>529</v>
      </c>
      <c r="AP1799" s="4">
        <v>29</v>
      </c>
      <c r="AQ1799" s="4">
        <v>457</v>
      </c>
      <c r="AR1799" s="4">
        <v>641</v>
      </c>
      <c r="AS1799" s="4">
        <v>100</v>
      </c>
      <c r="AT1799" s="4">
        <v>1002</v>
      </c>
      <c r="AU1799" s="4">
        <v>308</v>
      </c>
      <c r="AV1799" s="4">
        <v>514</v>
      </c>
      <c r="AW1799" s="4">
        <v>474</v>
      </c>
      <c r="AX1799" s="4">
        <v>179</v>
      </c>
      <c r="AY1799" s="4">
        <v>311</v>
      </c>
    </row>
    <row r="1800" spans="1:51">
      <c r="A1800" s="3"/>
      <c r="C1800" s="11">
        <v>0.3</v>
      </c>
      <c r="D1800" s="11">
        <v>0.22</v>
      </c>
      <c r="E1800" s="11">
        <v>0.18</v>
      </c>
      <c r="F1800" s="11">
        <v>0.71</v>
      </c>
      <c r="G1800" s="11">
        <v>0.59</v>
      </c>
      <c r="H1800" s="11">
        <v>0.33</v>
      </c>
      <c r="I1800" s="11">
        <v>0.18</v>
      </c>
      <c r="J1800" s="11">
        <v>0.16</v>
      </c>
      <c r="K1800" s="11">
        <v>0.32</v>
      </c>
      <c r="L1800" s="11">
        <v>0.22</v>
      </c>
      <c r="M1800" s="11">
        <v>0.22</v>
      </c>
      <c r="N1800" s="11">
        <v>0.21</v>
      </c>
      <c r="O1800" s="11">
        <v>0.18</v>
      </c>
      <c r="P1800" s="11">
        <v>0.27</v>
      </c>
      <c r="Q1800" s="11">
        <v>0.19</v>
      </c>
      <c r="R1800" s="11">
        <v>0.28000000000000003</v>
      </c>
      <c r="S1800" s="11">
        <v>0.24</v>
      </c>
      <c r="T1800" s="11">
        <v>0.25</v>
      </c>
      <c r="U1800" s="11">
        <v>0.62</v>
      </c>
      <c r="V1800" s="11">
        <v>0.67</v>
      </c>
      <c r="W1800" s="11">
        <v>0.24</v>
      </c>
      <c r="X1800" s="11">
        <v>7.0000000000000007E-2</v>
      </c>
      <c r="Y1800" s="11">
        <v>0.32</v>
      </c>
      <c r="Z1800" s="11">
        <v>0.3</v>
      </c>
      <c r="AA1800" s="11">
        <v>0.4</v>
      </c>
      <c r="AB1800" s="11">
        <v>0.26</v>
      </c>
      <c r="AC1800" s="11">
        <v>0.31</v>
      </c>
      <c r="AD1800" s="11">
        <v>0.26</v>
      </c>
      <c r="AE1800" s="11">
        <v>0.32</v>
      </c>
      <c r="AF1800" s="11">
        <v>0.2</v>
      </c>
      <c r="AG1800" s="11">
        <v>0.67</v>
      </c>
      <c r="AH1800" s="11">
        <v>0.16</v>
      </c>
      <c r="AI1800" s="11">
        <v>0.05</v>
      </c>
      <c r="AJ1800" s="11">
        <v>0.26</v>
      </c>
      <c r="AK1800" s="11">
        <v>0.33</v>
      </c>
      <c r="AL1800" s="11">
        <v>0.44</v>
      </c>
      <c r="AM1800" s="11">
        <v>0.36</v>
      </c>
      <c r="AN1800" s="11">
        <v>0.46</v>
      </c>
      <c r="AO1800" s="11">
        <v>0.24</v>
      </c>
      <c r="AP1800" s="11">
        <v>0.52</v>
      </c>
      <c r="AQ1800" s="11">
        <v>0.24</v>
      </c>
      <c r="AR1800" s="11">
        <v>0.41</v>
      </c>
      <c r="AS1800" s="11">
        <v>0.43</v>
      </c>
      <c r="AT1800" s="11">
        <v>0.3</v>
      </c>
      <c r="AU1800" s="11">
        <v>0.27</v>
      </c>
      <c r="AV1800" s="11">
        <v>0.24</v>
      </c>
      <c r="AW1800" s="11">
        <v>0.28000000000000003</v>
      </c>
      <c r="AX1800" s="11">
        <v>0.31</v>
      </c>
      <c r="AY1800" s="11">
        <v>0.33</v>
      </c>
    </row>
    <row r="1801" spans="1:51">
      <c r="A1801" s="3"/>
      <c r="B1801" t="s">
        <v>440</v>
      </c>
      <c r="C1801" s="4">
        <v>1979</v>
      </c>
      <c r="D1801" s="4">
        <v>1361</v>
      </c>
      <c r="E1801" s="4">
        <v>460</v>
      </c>
      <c r="F1801" s="4">
        <v>120</v>
      </c>
      <c r="G1801" s="4">
        <v>38</v>
      </c>
      <c r="H1801" s="4">
        <v>775</v>
      </c>
      <c r="I1801" s="4">
        <v>1087</v>
      </c>
      <c r="J1801" s="4">
        <v>820</v>
      </c>
      <c r="K1801" s="4">
        <v>985</v>
      </c>
      <c r="L1801" s="4">
        <v>184</v>
      </c>
      <c r="M1801" s="4">
        <v>52</v>
      </c>
      <c r="N1801" s="4">
        <v>107</v>
      </c>
      <c r="O1801" s="4">
        <v>472</v>
      </c>
      <c r="P1801" s="4">
        <v>1390</v>
      </c>
      <c r="Q1801" s="4">
        <v>730</v>
      </c>
      <c r="R1801" s="4">
        <v>1202</v>
      </c>
      <c r="S1801" s="4">
        <v>919</v>
      </c>
      <c r="T1801" s="4">
        <v>923</v>
      </c>
      <c r="U1801" s="4">
        <v>191</v>
      </c>
      <c r="V1801" s="4">
        <v>112</v>
      </c>
      <c r="W1801" s="4">
        <v>707</v>
      </c>
      <c r="X1801" s="4">
        <v>967</v>
      </c>
      <c r="Y1801" s="4">
        <v>428</v>
      </c>
      <c r="Z1801" s="4">
        <v>383</v>
      </c>
      <c r="AA1801" s="4">
        <v>195</v>
      </c>
      <c r="AB1801" s="4">
        <v>459</v>
      </c>
      <c r="AC1801" s="4">
        <v>1465</v>
      </c>
      <c r="AD1801" s="4">
        <v>106</v>
      </c>
      <c r="AE1801" s="4">
        <v>211</v>
      </c>
      <c r="AF1801" s="4">
        <v>78</v>
      </c>
      <c r="AG1801" s="4">
        <v>309</v>
      </c>
      <c r="AH1801" s="4">
        <v>1090</v>
      </c>
      <c r="AI1801" s="4">
        <v>564</v>
      </c>
      <c r="AJ1801" s="4">
        <v>750</v>
      </c>
      <c r="AK1801" s="4">
        <v>1221</v>
      </c>
      <c r="AL1801" s="4">
        <v>472</v>
      </c>
      <c r="AM1801" s="4">
        <v>133</v>
      </c>
      <c r="AN1801" s="4">
        <v>12</v>
      </c>
      <c r="AO1801" s="4">
        <v>1295</v>
      </c>
      <c r="AP1801" s="4">
        <v>16</v>
      </c>
      <c r="AQ1801" s="4">
        <v>1144</v>
      </c>
      <c r="AR1801" s="4">
        <v>783</v>
      </c>
      <c r="AS1801" s="4">
        <v>94</v>
      </c>
      <c r="AT1801" s="4">
        <v>1848</v>
      </c>
      <c r="AU1801" s="4">
        <v>616</v>
      </c>
      <c r="AV1801" s="4">
        <v>1246</v>
      </c>
      <c r="AW1801" s="4">
        <v>1010</v>
      </c>
      <c r="AX1801" s="4">
        <v>301</v>
      </c>
      <c r="AY1801" s="4">
        <v>476</v>
      </c>
    </row>
    <row r="1802" spans="1:51">
      <c r="A1802" s="3"/>
      <c r="C1802" s="11">
        <v>0.52</v>
      </c>
      <c r="D1802" s="11">
        <v>0.6</v>
      </c>
      <c r="E1802" s="11">
        <v>0.56999999999999995</v>
      </c>
      <c r="F1802" s="11">
        <v>0.2</v>
      </c>
      <c r="G1802" s="11">
        <v>0.26</v>
      </c>
      <c r="H1802" s="11">
        <v>0.5</v>
      </c>
      <c r="I1802" s="11">
        <v>0.62</v>
      </c>
      <c r="J1802" s="11">
        <v>0.62</v>
      </c>
      <c r="K1802" s="11">
        <v>0.51</v>
      </c>
      <c r="L1802" s="11">
        <v>0.56999999999999995</v>
      </c>
      <c r="M1802" s="11">
        <v>0.61</v>
      </c>
      <c r="N1802" s="11">
        <v>0.6</v>
      </c>
      <c r="O1802" s="11">
        <v>0.61</v>
      </c>
      <c r="P1802" s="11">
        <v>0.55000000000000004</v>
      </c>
      <c r="Q1802" s="11">
        <v>0.6</v>
      </c>
      <c r="R1802" s="11">
        <v>0.54</v>
      </c>
      <c r="S1802" s="11">
        <v>0.56000000000000005</v>
      </c>
      <c r="T1802" s="11">
        <v>0.56999999999999995</v>
      </c>
      <c r="U1802" s="11">
        <v>0.28000000000000003</v>
      </c>
      <c r="V1802" s="11">
        <v>0.24</v>
      </c>
      <c r="W1802" s="11">
        <v>0.6</v>
      </c>
      <c r="X1802" s="11">
        <v>0.67</v>
      </c>
      <c r="Y1802" s="11">
        <v>0.51</v>
      </c>
      <c r="Z1802" s="11">
        <v>0.53</v>
      </c>
      <c r="AA1802" s="11">
        <v>0.48</v>
      </c>
      <c r="AB1802" s="11">
        <v>0.56999999999999995</v>
      </c>
      <c r="AC1802" s="11">
        <v>0.53</v>
      </c>
      <c r="AD1802" s="11">
        <v>0.56999999999999995</v>
      </c>
      <c r="AE1802" s="11">
        <v>0.57999999999999996</v>
      </c>
      <c r="AF1802" s="11">
        <v>0.7</v>
      </c>
      <c r="AG1802" s="11">
        <v>0.25</v>
      </c>
      <c r="AH1802" s="11">
        <v>0.68</v>
      </c>
      <c r="AI1802" s="11">
        <v>0.69</v>
      </c>
      <c r="AJ1802" s="11">
        <v>0.61</v>
      </c>
      <c r="AK1802" s="11">
        <v>0.51</v>
      </c>
      <c r="AL1802" s="11">
        <v>0.47</v>
      </c>
      <c r="AM1802" s="11">
        <v>0.56000000000000005</v>
      </c>
      <c r="AN1802" s="11">
        <v>0.43</v>
      </c>
      <c r="AO1802" s="11">
        <v>0.6</v>
      </c>
      <c r="AP1802" s="11">
        <v>0.28000000000000003</v>
      </c>
      <c r="AQ1802" s="11">
        <v>0.6</v>
      </c>
      <c r="AR1802" s="11">
        <v>0.5</v>
      </c>
      <c r="AS1802" s="11">
        <v>0.41</v>
      </c>
      <c r="AT1802" s="11">
        <v>0.55000000000000004</v>
      </c>
      <c r="AU1802" s="11">
        <v>0.53</v>
      </c>
      <c r="AV1802" s="11">
        <v>0.57999999999999996</v>
      </c>
      <c r="AW1802" s="11">
        <v>0.59</v>
      </c>
      <c r="AX1802" s="11">
        <v>0.53</v>
      </c>
      <c r="AY1802" s="11">
        <v>0.51</v>
      </c>
    </row>
    <row r="1803" spans="1:51">
      <c r="A1803" s="3"/>
      <c r="B1803" t="s">
        <v>441</v>
      </c>
      <c r="C1803" s="4">
        <v>41</v>
      </c>
      <c r="D1803" s="4">
        <v>24</v>
      </c>
      <c r="E1803" s="4">
        <v>14</v>
      </c>
      <c r="F1803" s="4">
        <v>2</v>
      </c>
      <c r="G1803" s="4">
        <v>1</v>
      </c>
      <c r="H1803" s="4">
        <v>16</v>
      </c>
      <c r="I1803" s="4">
        <v>23</v>
      </c>
      <c r="J1803" s="4">
        <v>12</v>
      </c>
      <c r="K1803" s="4">
        <v>25</v>
      </c>
      <c r="L1803" s="4">
        <v>4</v>
      </c>
      <c r="M1803" s="4">
        <v>1</v>
      </c>
      <c r="N1803" s="4">
        <v>2</v>
      </c>
      <c r="O1803" s="4">
        <v>15</v>
      </c>
      <c r="P1803" s="4">
        <v>25</v>
      </c>
      <c r="Q1803" s="4">
        <v>12</v>
      </c>
      <c r="R1803" s="4">
        <v>27</v>
      </c>
      <c r="S1803" s="4">
        <v>16</v>
      </c>
      <c r="T1803" s="4">
        <v>22</v>
      </c>
      <c r="U1803" s="4">
        <v>3</v>
      </c>
      <c r="V1803" s="4">
        <v>4</v>
      </c>
      <c r="W1803" s="4">
        <v>14</v>
      </c>
      <c r="X1803" s="4">
        <v>20</v>
      </c>
      <c r="Y1803" s="4">
        <v>15</v>
      </c>
      <c r="Z1803" s="4">
        <v>5</v>
      </c>
      <c r="AA1803" s="4">
        <v>3</v>
      </c>
      <c r="AB1803" s="4">
        <v>9</v>
      </c>
      <c r="AC1803" s="4">
        <v>32</v>
      </c>
      <c r="AD1803" s="4">
        <v>3</v>
      </c>
      <c r="AE1803" s="4" t="s">
        <v>14</v>
      </c>
      <c r="AF1803" s="4">
        <v>4</v>
      </c>
      <c r="AG1803" s="4">
        <v>3</v>
      </c>
      <c r="AH1803" s="4">
        <v>24</v>
      </c>
      <c r="AI1803" s="4">
        <v>14</v>
      </c>
      <c r="AJ1803" s="4">
        <v>15</v>
      </c>
      <c r="AK1803" s="4">
        <v>27</v>
      </c>
      <c r="AL1803" s="4">
        <v>5</v>
      </c>
      <c r="AM1803" s="4">
        <v>5</v>
      </c>
      <c r="AN1803" s="4">
        <v>1</v>
      </c>
      <c r="AO1803" s="4">
        <v>29</v>
      </c>
      <c r="AP1803" s="4">
        <v>1</v>
      </c>
      <c r="AQ1803" s="4">
        <v>23</v>
      </c>
      <c r="AR1803" s="4">
        <v>18</v>
      </c>
      <c r="AS1803" s="4">
        <v>2</v>
      </c>
      <c r="AT1803" s="4">
        <v>39</v>
      </c>
      <c r="AU1803" s="4">
        <v>11</v>
      </c>
      <c r="AV1803" s="4">
        <v>28</v>
      </c>
      <c r="AW1803" s="4">
        <v>18</v>
      </c>
      <c r="AX1803" s="4">
        <v>10</v>
      </c>
      <c r="AY1803" s="4">
        <v>12</v>
      </c>
    </row>
    <row r="1804" spans="1:51">
      <c r="A1804" s="3"/>
      <c r="C1804" s="11">
        <v>0.01</v>
      </c>
      <c r="D1804" s="11">
        <v>0.01</v>
      </c>
      <c r="E1804" s="11">
        <v>0.02</v>
      </c>
      <c r="F1804" s="11">
        <v>0</v>
      </c>
      <c r="G1804" s="11">
        <v>0.01</v>
      </c>
      <c r="H1804" s="11">
        <v>0.01</v>
      </c>
      <c r="I1804" s="11">
        <v>0.01</v>
      </c>
      <c r="J1804" s="11">
        <v>0.01</v>
      </c>
      <c r="K1804" s="11">
        <v>0.01</v>
      </c>
      <c r="L1804" s="11">
        <v>0.01</v>
      </c>
      <c r="M1804" s="11">
        <v>0.01</v>
      </c>
      <c r="N1804" s="11">
        <v>0.01</v>
      </c>
      <c r="O1804" s="11">
        <v>0.02</v>
      </c>
      <c r="P1804" s="11">
        <v>0.01</v>
      </c>
      <c r="Q1804" s="11">
        <v>0.01</v>
      </c>
      <c r="R1804" s="11">
        <v>0.01</v>
      </c>
      <c r="S1804" s="11">
        <v>0.01</v>
      </c>
      <c r="T1804" s="11">
        <v>0.01</v>
      </c>
      <c r="U1804" s="11">
        <v>0</v>
      </c>
      <c r="V1804" s="11">
        <v>0.01</v>
      </c>
      <c r="W1804" s="11">
        <v>0.01</v>
      </c>
      <c r="X1804" s="11">
        <v>0.01</v>
      </c>
      <c r="Y1804" s="11">
        <v>0.02</v>
      </c>
      <c r="Z1804" s="11">
        <v>0.01</v>
      </c>
      <c r="AA1804" s="11">
        <v>0.01</v>
      </c>
      <c r="AB1804" s="11">
        <v>0.01</v>
      </c>
      <c r="AC1804" s="11">
        <v>0.01</v>
      </c>
      <c r="AD1804" s="11">
        <v>0.01</v>
      </c>
      <c r="AE1804" s="4" t="s">
        <v>14</v>
      </c>
      <c r="AF1804" s="11">
        <v>0.04</v>
      </c>
      <c r="AG1804" s="11">
        <v>0</v>
      </c>
      <c r="AH1804" s="11">
        <v>0.01</v>
      </c>
      <c r="AI1804" s="11">
        <v>0.02</v>
      </c>
      <c r="AJ1804" s="11">
        <v>0.01</v>
      </c>
      <c r="AK1804" s="11">
        <v>0.01</v>
      </c>
      <c r="AL1804" s="11">
        <v>0</v>
      </c>
      <c r="AM1804" s="11">
        <v>0.02</v>
      </c>
      <c r="AN1804" s="11">
        <v>0.04</v>
      </c>
      <c r="AO1804" s="11">
        <v>0.01</v>
      </c>
      <c r="AP1804" s="11">
        <v>0.02</v>
      </c>
      <c r="AQ1804" s="11">
        <v>0.01</v>
      </c>
      <c r="AR1804" s="11">
        <v>0.01</v>
      </c>
      <c r="AS1804" s="11">
        <v>0.01</v>
      </c>
      <c r="AT1804" s="11">
        <v>0.01</v>
      </c>
      <c r="AU1804" s="11">
        <v>0.01</v>
      </c>
      <c r="AV1804" s="11">
        <v>0.01</v>
      </c>
      <c r="AW1804" s="11">
        <v>0.01</v>
      </c>
      <c r="AX1804" s="11">
        <v>0.02</v>
      </c>
      <c r="AY1804" s="11">
        <v>0.01</v>
      </c>
    </row>
    <row r="1805" spans="1:51">
      <c r="A1805" s="3"/>
      <c r="B1805" t="s">
        <v>442</v>
      </c>
      <c r="C1805" s="4">
        <v>169</v>
      </c>
      <c r="D1805" s="4">
        <v>92</v>
      </c>
      <c r="E1805" s="4">
        <v>71</v>
      </c>
      <c r="F1805" s="4">
        <v>4</v>
      </c>
      <c r="G1805" s="4">
        <v>3</v>
      </c>
      <c r="H1805" s="4">
        <v>68</v>
      </c>
      <c r="I1805" s="4">
        <v>100</v>
      </c>
      <c r="J1805" s="4">
        <v>68</v>
      </c>
      <c r="K1805" s="4">
        <v>84</v>
      </c>
      <c r="L1805" s="4">
        <v>12</v>
      </c>
      <c r="M1805" s="4">
        <v>3</v>
      </c>
      <c r="N1805" s="4">
        <v>6</v>
      </c>
      <c r="O1805" s="4">
        <v>34</v>
      </c>
      <c r="P1805" s="4">
        <v>133</v>
      </c>
      <c r="Q1805" s="4">
        <v>59</v>
      </c>
      <c r="R1805" s="4">
        <v>109</v>
      </c>
      <c r="S1805" s="4">
        <v>66</v>
      </c>
      <c r="T1805" s="4">
        <v>101</v>
      </c>
      <c r="U1805" s="4">
        <v>8</v>
      </c>
      <c r="V1805" s="4">
        <v>8</v>
      </c>
      <c r="W1805" s="4">
        <v>37</v>
      </c>
      <c r="X1805" s="4">
        <v>116</v>
      </c>
      <c r="Y1805" s="4">
        <v>35</v>
      </c>
      <c r="Z1805" s="4">
        <v>38</v>
      </c>
      <c r="AA1805" s="4">
        <v>12</v>
      </c>
      <c r="AB1805" s="4">
        <v>59</v>
      </c>
      <c r="AC1805" s="4">
        <v>144</v>
      </c>
      <c r="AD1805" s="4">
        <v>4</v>
      </c>
      <c r="AE1805" s="4">
        <v>10</v>
      </c>
      <c r="AF1805" s="4">
        <v>1</v>
      </c>
      <c r="AG1805" s="4">
        <v>8</v>
      </c>
      <c r="AH1805" s="4">
        <v>80</v>
      </c>
      <c r="AI1805" s="4">
        <v>81</v>
      </c>
      <c r="AJ1805" s="4">
        <v>40</v>
      </c>
      <c r="AK1805" s="4">
        <v>128</v>
      </c>
      <c r="AL1805" s="4">
        <v>23</v>
      </c>
      <c r="AM1805" s="4">
        <v>5</v>
      </c>
      <c r="AN1805" s="4" t="s">
        <v>14</v>
      </c>
      <c r="AO1805" s="4">
        <v>137</v>
      </c>
      <c r="AP1805" s="4">
        <v>2</v>
      </c>
      <c r="AQ1805" s="4">
        <v>129</v>
      </c>
      <c r="AR1805" s="4">
        <v>38</v>
      </c>
      <c r="AS1805" s="4">
        <v>13</v>
      </c>
      <c r="AT1805" s="4">
        <v>151</v>
      </c>
      <c r="AU1805" s="4">
        <v>54</v>
      </c>
      <c r="AV1805" s="4">
        <v>113</v>
      </c>
      <c r="AW1805" s="4">
        <v>87</v>
      </c>
      <c r="AX1805" s="4">
        <v>25</v>
      </c>
      <c r="AY1805" s="4">
        <v>43</v>
      </c>
    </row>
    <row r="1806" spans="1:51">
      <c r="A1806" s="3"/>
      <c r="C1806" s="11">
        <v>0.04</v>
      </c>
      <c r="D1806" s="11">
        <v>0.04</v>
      </c>
      <c r="E1806" s="11">
        <v>0.09</v>
      </c>
      <c r="F1806" s="11">
        <v>0.01</v>
      </c>
      <c r="G1806" s="11">
        <v>0.02</v>
      </c>
      <c r="H1806" s="11">
        <v>0.04</v>
      </c>
      <c r="I1806" s="11">
        <v>0.06</v>
      </c>
      <c r="J1806" s="11">
        <v>0.05</v>
      </c>
      <c r="K1806" s="11">
        <v>0.04</v>
      </c>
      <c r="L1806" s="11">
        <v>0.04</v>
      </c>
      <c r="M1806" s="11">
        <v>0.03</v>
      </c>
      <c r="N1806" s="11">
        <v>0.03</v>
      </c>
      <c r="O1806" s="11">
        <v>0.04</v>
      </c>
      <c r="P1806" s="11">
        <v>0.05</v>
      </c>
      <c r="Q1806" s="11">
        <v>0.05</v>
      </c>
      <c r="R1806" s="11">
        <v>0.05</v>
      </c>
      <c r="S1806" s="11">
        <v>0.04</v>
      </c>
      <c r="T1806" s="11">
        <v>0.06</v>
      </c>
      <c r="U1806" s="11">
        <v>0.01</v>
      </c>
      <c r="V1806" s="11">
        <v>0.02</v>
      </c>
      <c r="W1806" s="11">
        <v>0.03</v>
      </c>
      <c r="X1806" s="11">
        <v>0.08</v>
      </c>
      <c r="Y1806" s="11">
        <v>0.04</v>
      </c>
      <c r="Z1806" s="11">
        <v>0.05</v>
      </c>
      <c r="AA1806" s="11">
        <v>0.03</v>
      </c>
      <c r="AB1806" s="11">
        <v>7.0000000000000007E-2</v>
      </c>
      <c r="AC1806" s="11">
        <v>0.05</v>
      </c>
      <c r="AD1806" s="11">
        <v>0.02</v>
      </c>
      <c r="AE1806" s="11">
        <v>0.03</v>
      </c>
      <c r="AF1806" s="11">
        <v>0.01</v>
      </c>
      <c r="AG1806" s="11">
        <v>0.01</v>
      </c>
      <c r="AH1806" s="11">
        <v>0.05</v>
      </c>
      <c r="AI1806" s="11">
        <v>0.1</v>
      </c>
      <c r="AJ1806" s="11">
        <v>0.03</v>
      </c>
      <c r="AK1806" s="11">
        <v>0.05</v>
      </c>
      <c r="AL1806" s="11">
        <v>0.02</v>
      </c>
      <c r="AM1806" s="11">
        <v>0.02</v>
      </c>
      <c r="AN1806" s="4" t="s">
        <v>14</v>
      </c>
      <c r="AO1806" s="11">
        <v>0.06</v>
      </c>
      <c r="AP1806" s="11">
        <v>0.03</v>
      </c>
      <c r="AQ1806" s="11">
        <v>7.0000000000000007E-2</v>
      </c>
      <c r="AR1806" s="11">
        <v>0.02</v>
      </c>
      <c r="AS1806" s="11">
        <v>0.06</v>
      </c>
      <c r="AT1806" s="11">
        <v>0.05</v>
      </c>
      <c r="AU1806" s="11">
        <v>0.05</v>
      </c>
      <c r="AV1806" s="11">
        <v>0.05</v>
      </c>
      <c r="AW1806" s="11">
        <v>0.05</v>
      </c>
      <c r="AX1806" s="11">
        <v>0.04</v>
      </c>
      <c r="AY1806" s="11">
        <v>0.05</v>
      </c>
    </row>
    <row r="1807" spans="1:51">
      <c r="A1807" s="3"/>
      <c r="B1807" t="s">
        <v>443</v>
      </c>
      <c r="C1807" s="4">
        <v>33</v>
      </c>
      <c r="D1807" s="4">
        <v>20</v>
      </c>
      <c r="E1807" s="4">
        <v>11</v>
      </c>
      <c r="F1807" s="4">
        <v>2</v>
      </c>
      <c r="G1807" s="4" t="s">
        <v>14</v>
      </c>
      <c r="H1807" s="4">
        <v>11</v>
      </c>
      <c r="I1807" s="4">
        <v>18</v>
      </c>
      <c r="J1807" s="4">
        <v>17</v>
      </c>
      <c r="K1807" s="4">
        <v>15</v>
      </c>
      <c r="L1807" s="4">
        <v>2</v>
      </c>
      <c r="M1807" s="4" t="s">
        <v>14</v>
      </c>
      <c r="N1807" s="4" t="s">
        <v>14</v>
      </c>
      <c r="O1807" s="4">
        <v>6</v>
      </c>
      <c r="P1807" s="4">
        <v>23</v>
      </c>
      <c r="Q1807" s="4">
        <v>14</v>
      </c>
      <c r="R1807" s="4">
        <v>19</v>
      </c>
      <c r="S1807" s="4">
        <v>16</v>
      </c>
      <c r="T1807" s="4">
        <v>13</v>
      </c>
      <c r="U1807" s="4">
        <v>2</v>
      </c>
      <c r="V1807" s="4" t="s">
        <v>14</v>
      </c>
      <c r="W1807" s="4">
        <v>6</v>
      </c>
      <c r="X1807" s="4">
        <v>24</v>
      </c>
      <c r="Y1807" s="4">
        <v>10</v>
      </c>
      <c r="Z1807" s="4">
        <v>2</v>
      </c>
      <c r="AA1807" s="4">
        <v>1</v>
      </c>
      <c r="AB1807" s="4">
        <v>10</v>
      </c>
      <c r="AC1807" s="4">
        <v>22</v>
      </c>
      <c r="AD1807" s="4">
        <v>3</v>
      </c>
      <c r="AE1807" s="4">
        <v>6</v>
      </c>
      <c r="AF1807" s="4">
        <v>2</v>
      </c>
      <c r="AG1807" s="4" t="s">
        <v>14</v>
      </c>
      <c r="AH1807" s="4">
        <v>13</v>
      </c>
      <c r="AI1807" s="4">
        <v>20</v>
      </c>
      <c r="AJ1807" s="4">
        <v>9</v>
      </c>
      <c r="AK1807" s="4">
        <v>25</v>
      </c>
      <c r="AL1807" s="4">
        <v>2</v>
      </c>
      <c r="AM1807" s="4">
        <v>2</v>
      </c>
      <c r="AN1807" s="4" t="s">
        <v>14</v>
      </c>
      <c r="AO1807" s="4">
        <v>28</v>
      </c>
      <c r="AP1807" s="4" t="s">
        <v>14</v>
      </c>
      <c r="AQ1807" s="4">
        <v>25</v>
      </c>
      <c r="AR1807" s="4">
        <v>7</v>
      </c>
      <c r="AS1807" s="4">
        <v>3</v>
      </c>
      <c r="AT1807" s="4">
        <v>30</v>
      </c>
      <c r="AU1807" s="4">
        <v>11</v>
      </c>
      <c r="AV1807" s="4">
        <v>18</v>
      </c>
      <c r="AW1807" s="4">
        <v>19</v>
      </c>
      <c r="AX1807" s="4">
        <v>4</v>
      </c>
      <c r="AY1807" s="4">
        <v>8</v>
      </c>
    </row>
    <row r="1808" spans="1:51">
      <c r="A1808" s="3"/>
      <c r="C1808" s="11">
        <v>0.01</v>
      </c>
      <c r="D1808" s="11">
        <v>0.01</v>
      </c>
      <c r="E1808" s="11">
        <v>0.01</v>
      </c>
      <c r="F1808" s="11">
        <v>0</v>
      </c>
      <c r="G1808" s="4" t="s">
        <v>14</v>
      </c>
      <c r="H1808" s="11">
        <v>0.01</v>
      </c>
      <c r="I1808" s="11">
        <v>0.01</v>
      </c>
      <c r="J1808" s="11">
        <v>0.01</v>
      </c>
      <c r="K1808" s="11">
        <v>0.01</v>
      </c>
      <c r="L1808" s="11">
        <v>0.01</v>
      </c>
      <c r="M1808" s="4" t="s">
        <v>14</v>
      </c>
      <c r="N1808" s="4" t="s">
        <v>14</v>
      </c>
      <c r="O1808" s="11">
        <v>0.01</v>
      </c>
      <c r="P1808" s="11">
        <v>0.01</v>
      </c>
      <c r="Q1808" s="11">
        <v>0.01</v>
      </c>
      <c r="R1808" s="11">
        <v>0.01</v>
      </c>
      <c r="S1808" s="11">
        <v>0.01</v>
      </c>
      <c r="T1808" s="11">
        <v>0.01</v>
      </c>
      <c r="U1808" s="11">
        <v>0</v>
      </c>
      <c r="V1808" s="4" t="s">
        <v>14</v>
      </c>
      <c r="W1808" s="11">
        <v>0.01</v>
      </c>
      <c r="X1808" s="11">
        <v>0.02</v>
      </c>
      <c r="Y1808" s="11">
        <v>0.01</v>
      </c>
      <c r="Z1808" s="11">
        <v>0</v>
      </c>
      <c r="AA1808" s="11">
        <v>0</v>
      </c>
      <c r="AB1808" s="11">
        <v>0.01</v>
      </c>
      <c r="AC1808" s="11">
        <v>0.01</v>
      </c>
      <c r="AD1808" s="11">
        <v>0.01</v>
      </c>
      <c r="AE1808" s="11">
        <v>0.02</v>
      </c>
      <c r="AF1808" s="11">
        <v>0.02</v>
      </c>
      <c r="AG1808" s="4" t="s">
        <v>14</v>
      </c>
      <c r="AH1808" s="11">
        <v>0.01</v>
      </c>
      <c r="AI1808" s="11">
        <v>0.02</v>
      </c>
      <c r="AJ1808" s="11">
        <v>0.01</v>
      </c>
      <c r="AK1808" s="11">
        <v>0.01</v>
      </c>
      <c r="AL1808" s="11">
        <v>0</v>
      </c>
      <c r="AM1808" s="11">
        <v>0.01</v>
      </c>
      <c r="AN1808" s="4" t="s">
        <v>14</v>
      </c>
      <c r="AO1808" s="11">
        <v>0.01</v>
      </c>
      <c r="AP1808" s="4" t="s">
        <v>14</v>
      </c>
      <c r="AQ1808" s="11">
        <v>0.01</v>
      </c>
      <c r="AR1808" s="11">
        <v>0</v>
      </c>
      <c r="AS1808" s="11">
        <v>0.01</v>
      </c>
      <c r="AT1808" s="11">
        <v>0.01</v>
      </c>
      <c r="AU1808" s="11">
        <v>0.01</v>
      </c>
      <c r="AV1808" s="11">
        <v>0.01</v>
      </c>
      <c r="AW1808" s="11">
        <v>0.01</v>
      </c>
      <c r="AX1808" s="11">
        <v>0.01</v>
      </c>
      <c r="AY1808" s="11">
        <v>0.01</v>
      </c>
    </row>
    <row r="1809" spans="1:51">
      <c r="A1809" s="3"/>
      <c r="B1809" t="s">
        <v>79</v>
      </c>
      <c r="C1809" s="4">
        <v>56</v>
      </c>
      <c r="D1809" s="4">
        <v>23</v>
      </c>
      <c r="E1809" s="4">
        <v>21</v>
      </c>
      <c r="F1809" s="4">
        <v>4</v>
      </c>
      <c r="G1809" s="4">
        <v>8</v>
      </c>
      <c r="H1809" s="4">
        <v>33</v>
      </c>
      <c r="I1809" s="4">
        <v>21</v>
      </c>
      <c r="J1809" s="4">
        <v>25</v>
      </c>
      <c r="K1809" s="4">
        <v>25</v>
      </c>
      <c r="L1809" s="4">
        <v>8</v>
      </c>
      <c r="M1809" s="4" t="s">
        <v>14</v>
      </c>
      <c r="N1809" s="4">
        <v>2</v>
      </c>
      <c r="O1809" s="4">
        <v>10</v>
      </c>
      <c r="P1809" s="4">
        <v>43</v>
      </c>
      <c r="Q1809" s="4">
        <v>15</v>
      </c>
      <c r="R1809" s="4">
        <v>39</v>
      </c>
      <c r="S1809" s="4">
        <v>33</v>
      </c>
      <c r="T1809" s="4">
        <v>18</v>
      </c>
      <c r="U1809" s="4">
        <v>14</v>
      </c>
      <c r="V1809" s="4">
        <v>10</v>
      </c>
      <c r="W1809" s="4">
        <v>15</v>
      </c>
      <c r="X1809" s="4">
        <v>17</v>
      </c>
      <c r="Y1809" s="4">
        <v>11</v>
      </c>
      <c r="Z1809" s="4">
        <v>15</v>
      </c>
      <c r="AA1809" s="4">
        <v>3</v>
      </c>
      <c r="AB1809" s="4">
        <v>14</v>
      </c>
      <c r="AC1809" s="4">
        <v>42</v>
      </c>
      <c r="AD1809" s="4">
        <v>6</v>
      </c>
      <c r="AE1809" s="4">
        <v>3</v>
      </c>
      <c r="AF1809" s="4">
        <v>3</v>
      </c>
      <c r="AG1809" s="4">
        <v>20</v>
      </c>
      <c r="AH1809" s="4">
        <v>24</v>
      </c>
      <c r="AI1809" s="4">
        <v>12</v>
      </c>
      <c r="AJ1809" s="4">
        <v>18</v>
      </c>
      <c r="AK1809" s="4">
        <v>37</v>
      </c>
      <c r="AL1809" s="4">
        <v>4</v>
      </c>
      <c r="AM1809" s="4">
        <v>1</v>
      </c>
      <c r="AN1809" s="4" t="s">
        <v>14</v>
      </c>
      <c r="AO1809" s="4">
        <v>50</v>
      </c>
      <c r="AP1809" s="4">
        <v>1</v>
      </c>
      <c r="AQ1809" s="4">
        <v>43</v>
      </c>
      <c r="AR1809" s="4">
        <v>13</v>
      </c>
      <c r="AS1809" s="4">
        <v>3</v>
      </c>
      <c r="AT1809" s="4">
        <v>52</v>
      </c>
      <c r="AU1809" s="4">
        <v>16</v>
      </c>
      <c r="AV1809" s="4">
        <v>37</v>
      </c>
      <c r="AW1809" s="4">
        <v>26</v>
      </c>
      <c r="AX1809" s="4">
        <v>8</v>
      </c>
      <c r="AY1809" s="4">
        <v>16</v>
      </c>
    </row>
    <row r="1810" spans="1:51">
      <c r="A1810" s="3"/>
      <c r="C1810" s="11">
        <v>0.01</v>
      </c>
      <c r="D1810" s="11">
        <v>0.01</v>
      </c>
      <c r="E1810" s="11">
        <v>0.03</v>
      </c>
      <c r="F1810" s="11">
        <v>0.01</v>
      </c>
      <c r="G1810" s="11">
        <v>0.05</v>
      </c>
      <c r="H1810" s="11">
        <v>0.02</v>
      </c>
      <c r="I1810" s="11">
        <v>0.01</v>
      </c>
      <c r="J1810" s="11">
        <v>0.02</v>
      </c>
      <c r="K1810" s="11">
        <v>0.01</v>
      </c>
      <c r="L1810" s="11">
        <v>0.02</v>
      </c>
      <c r="M1810" s="4" t="s">
        <v>14</v>
      </c>
      <c r="N1810" s="11">
        <v>0.01</v>
      </c>
      <c r="O1810" s="11">
        <v>0.01</v>
      </c>
      <c r="P1810" s="11">
        <v>0.02</v>
      </c>
      <c r="Q1810" s="11">
        <v>0.01</v>
      </c>
      <c r="R1810" s="11">
        <v>0.02</v>
      </c>
      <c r="S1810" s="11">
        <v>0.02</v>
      </c>
      <c r="T1810" s="11">
        <v>0.01</v>
      </c>
      <c r="U1810" s="11">
        <v>0.02</v>
      </c>
      <c r="V1810" s="11">
        <v>0.02</v>
      </c>
      <c r="W1810" s="11">
        <v>0.01</v>
      </c>
      <c r="X1810" s="11">
        <v>0.01</v>
      </c>
      <c r="Y1810" s="11">
        <v>0.01</v>
      </c>
      <c r="Z1810" s="11">
        <v>0.02</v>
      </c>
      <c r="AA1810" s="11">
        <v>0.01</v>
      </c>
      <c r="AB1810" s="11">
        <v>0.02</v>
      </c>
      <c r="AC1810" s="11">
        <v>0.02</v>
      </c>
      <c r="AD1810" s="11">
        <v>0.03</v>
      </c>
      <c r="AE1810" s="11">
        <v>0.01</v>
      </c>
      <c r="AF1810" s="11">
        <v>0.03</v>
      </c>
      <c r="AG1810" s="11">
        <v>0.02</v>
      </c>
      <c r="AH1810" s="11">
        <v>0.01</v>
      </c>
      <c r="AI1810" s="11">
        <v>0.01</v>
      </c>
      <c r="AJ1810" s="11">
        <v>0.01</v>
      </c>
      <c r="AK1810" s="11">
        <v>0.02</v>
      </c>
      <c r="AL1810" s="11">
        <v>0</v>
      </c>
      <c r="AM1810" s="11">
        <v>0</v>
      </c>
      <c r="AN1810" s="4" t="s">
        <v>14</v>
      </c>
      <c r="AO1810" s="11">
        <v>0.02</v>
      </c>
      <c r="AP1810" s="11">
        <v>0.02</v>
      </c>
      <c r="AQ1810" s="11">
        <v>0.02</v>
      </c>
      <c r="AR1810" s="11">
        <v>0.01</v>
      </c>
      <c r="AS1810" s="11">
        <v>0.02</v>
      </c>
      <c r="AT1810" s="11">
        <v>0.02</v>
      </c>
      <c r="AU1810" s="11">
        <v>0.01</v>
      </c>
      <c r="AV1810" s="11">
        <v>0.02</v>
      </c>
      <c r="AW1810" s="11">
        <v>0.02</v>
      </c>
      <c r="AX1810" s="11">
        <v>0.01</v>
      </c>
      <c r="AY1810" s="11">
        <v>0.02</v>
      </c>
    </row>
    <row r="1811" spans="1:51">
      <c r="A1811" s="3"/>
      <c r="B1811" t="s">
        <v>287</v>
      </c>
      <c r="C1811" s="4">
        <v>386</v>
      </c>
      <c r="D1811" s="4">
        <v>248</v>
      </c>
      <c r="E1811" s="4">
        <v>90</v>
      </c>
      <c r="F1811" s="4">
        <v>37</v>
      </c>
      <c r="G1811" s="4">
        <v>11</v>
      </c>
      <c r="H1811" s="4">
        <v>148</v>
      </c>
      <c r="I1811" s="4">
        <v>194</v>
      </c>
      <c r="J1811" s="4">
        <v>158</v>
      </c>
      <c r="K1811" s="4">
        <v>181</v>
      </c>
      <c r="L1811" s="4">
        <v>39</v>
      </c>
      <c r="M1811" s="4">
        <v>11</v>
      </c>
      <c r="N1811" s="4">
        <v>24</v>
      </c>
      <c r="O1811" s="4">
        <v>98</v>
      </c>
      <c r="P1811" s="4">
        <v>244</v>
      </c>
      <c r="Q1811" s="4">
        <v>146</v>
      </c>
      <c r="R1811" s="4">
        <v>210</v>
      </c>
      <c r="S1811" s="4">
        <v>185</v>
      </c>
      <c r="T1811" s="4">
        <v>152</v>
      </c>
      <c r="U1811" s="4">
        <v>47</v>
      </c>
      <c r="V1811" s="4">
        <v>25</v>
      </c>
      <c r="W1811" s="4">
        <v>123</v>
      </c>
      <c r="X1811" s="4">
        <v>190</v>
      </c>
      <c r="Y1811" s="4">
        <v>67</v>
      </c>
      <c r="Z1811" s="4">
        <v>58</v>
      </c>
      <c r="AA1811" s="4">
        <v>34</v>
      </c>
      <c r="AB1811" s="4">
        <v>45</v>
      </c>
      <c r="AC1811" s="4">
        <v>203</v>
      </c>
      <c r="AD1811" s="4">
        <v>15</v>
      </c>
      <c r="AE1811" s="4">
        <v>19</v>
      </c>
      <c r="AF1811" s="4">
        <v>1</v>
      </c>
      <c r="AG1811" s="4">
        <v>71</v>
      </c>
      <c r="AH1811" s="4">
        <v>126</v>
      </c>
      <c r="AI1811" s="4">
        <v>78</v>
      </c>
      <c r="AJ1811" s="4">
        <v>85</v>
      </c>
      <c r="AK1811" s="4">
        <v>159</v>
      </c>
      <c r="AL1811" s="4">
        <v>49</v>
      </c>
      <c r="AM1811" s="4">
        <v>6</v>
      </c>
      <c r="AN1811" s="4">
        <v>2</v>
      </c>
      <c r="AO1811" s="4">
        <v>104</v>
      </c>
      <c r="AP1811" s="4">
        <v>7</v>
      </c>
      <c r="AQ1811" s="4">
        <v>89</v>
      </c>
      <c r="AR1811" s="4">
        <v>78</v>
      </c>
      <c r="AS1811" s="4">
        <v>15</v>
      </c>
      <c r="AT1811" s="4">
        <v>218</v>
      </c>
      <c r="AU1811" s="4">
        <v>142</v>
      </c>
      <c r="AV1811" s="4">
        <v>200</v>
      </c>
      <c r="AW1811" s="4">
        <v>88</v>
      </c>
      <c r="AX1811" s="4">
        <v>43</v>
      </c>
      <c r="AY1811" s="4">
        <v>67</v>
      </c>
    </row>
    <row r="1812" spans="1:51">
      <c r="A1812" s="3"/>
      <c r="C1812" s="11">
        <v>0.1</v>
      </c>
      <c r="D1812" s="11">
        <v>0.11</v>
      </c>
      <c r="E1812" s="11">
        <v>0.11</v>
      </c>
      <c r="F1812" s="11">
        <v>0.06</v>
      </c>
      <c r="G1812" s="11">
        <v>7.0000000000000007E-2</v>
      </c>
      <c r="H1812" s="11">
        <v>0.1</v>
      </c>
      <c r="I1812" s="11">
        <v>0.11</v>
      </c>
      <c r="J1812" s="11">
        <v>0.12</v>
      </c>
      <c r="K1812" s="11">
        <v>0.09</v>
      </c>
      <c r="L1812" s="11">
        <v>0.12</v>
      </c>
      <c r="M1812" s="11">
        <v>0.12</v>
      </c>
      <c r="N1812" s="11">
        <v>0.14000000000000001</v>
      </c>
      <c r="O1812" s="11">
        <v>0.13</v>
      </c>
      <c r="P1812" s="11">
        <v>0.1</v>
      </c>
      <c r="Q1812" s="11">
        <v>0.12</v>
      </c>
      <c r="R1812" s="11">
        <v>0.09</v>
      </c>
      <c r="S1812" s="11">
        <v>0.11</v>
      </c>
      <c r="T1812" s="11">
        <v>0.09</v>
      </c>
      <c r="U1812" s="11">
        <v>7.0000000000000007E-2</v>
      </c>
      <c r="V1812" s="11">
        <v>0.05</v>
      </c>
      <c r="W1812" s="11">
        <v>0.1</v>
      </c>
      <c r="X1812" s="11">
        <v>0.13</v>
      </c>
      <c r="Y1812" s="11">
        <v>0.08</v>
      </c>
      <c r="Z1812" s="11">
        <v>0.08</v>
      </c>
      <c r="AA1812" s="11">
        <v>0.08</v>
      </c>
      <c r="AB1812" s="11">
        <v>0.06</v>
      </c>
      <c r="AC1812" s="11">
        <v>7.0000000000000007E-2</v>
      </c>
      <c r="AD1812" s="11">
        <v>0.08</v>
      </c>
      <c r="AE1812" s="11">
        <v>0.05</v>
      </c>
      <c r="AF1812" s="11">
        <v>0.01</v>
      </c>
      <c r="AG1812" s="11">
        <v>0.06</v>
      </c>
      <c r="AH1812" s="11">
        <v>0.08</v>
      </c>
      <c r="AI1812" s="11">
        <v>0.1</v>
      </c>
      <c r="AJ1812" s="11">
        <v>7.0000000000000007E-2</v>
      </c>
      <c r="AK1812" s="11">
        <v>7.0000000000000007E-2</v>
      </c>
      <c r="AL1812" s="11">
        <v>0.05</v>
      </c>
      <c r="AM1812" s="11">
        <v>0.03</v>
      </c>
      <c r="AN1812" s="11">
        <v>7.0000000000000007E-2</v>
      </c>
      <c r="AO1812" s="11">
        <v>0.05</v>
      </c>
      <c r="AP1812" s="11">
        <v>0.13</v>
      </c>
      <c r="AQ1812" s="11">
        <v>0.05</v>
      </c>
      <c r="AR1812" s="11">
        <v>0.05</v>
      </c>
      <c r="AS1812" s="11">
        <v>7.0000000000000007E-2</v>
      </c>
      <c r="AT1812" s="11">
        <v>7.0000000000000007E-2</v>
      </c>
      <c r="AU1812" s="11">
        <v>0.12</v>
      </c>
      <c r="AV1812" s="11">
        <v>0.09</v>
      </c>
      <c r="AW1812" s="11">
        <v>0.05</v>
      </c>
      <c r="AX1812" s="11">
        <v>0.08</v>
      </c>
      <c r="AY1812" s="11">
        <v>7.0000000000000007E-2</v>
      </c>
    </row>
    <row r="1813" spans="1:51">
      <c r="A1813" s="3"/>
    </row>
    <row r="1814" spans="1:51">
      <c r="A1814" s="3"/>
    </row>
    <row r="1815" spans="1:51">
      <c r="A1815" s="2" t="s">
        <v>444</v>
      </c>
    </row>
    <row r="1816" spans="1:51">
      <c r="A1816" s="3"/>
    </row>
    <row r="1817" spans="1:51" s="10" customFormat="1" ht="29.25" customHeight="1">
      <c r="A1817" s="9"/>
      <c r="C1817" s="7" t="s">
        <v>39</v>
      </c>
      <c r="D1817" s="14" t="s">
        <v>15</v>
      </c>
      <c r="E1817" s="15"/>
      <c r="F1817" s="15"/>
      <c r="G1817" s="15"/>
      <c r="H1817" s="14" t="s">
        <v>16</v>
      </c>
      <c r="I1817" s="15"/>
      <c r="J1817" s="14" t="s">
        <v>17</v>
      </c>
      <c r="K1817" s="15"/>
      <c r="L1817" s="15"/>
      <c r="M1817" s="15"/>
      <c r="N1817" s="15"/>
      <c r="O1817" s="14" t="s">
        <v>40</v>
      </c>
      <c r="P1817" s="15"/>
      <c r="Q1817" s="14" t="s">
        <v>19</v>
      </c>
      <c r="R1817" s="15"/>
      <c r="S1817" s="14" t="s">
        <v>41</v>
      </c>
      <c r="T1817" s="15"/>
      <c r="U1817" s="14" t="s">
        <v>42</v>
      </c>
      <c r="V1817" s="15"/>
      <c r="W1817" s="15"/>
      <c r="X1817" s="15"/>
      <c r="Y1817" s="14" t="s">
        <v>22</v>
      </c>
      <c r="Z1817" s="15"/>
      <c r="AA1817" s="15"/>
      <c r="AB1817" s="15"/>
      <c r="AC1817" s="15"/>
      <c r="AD1817" s="15"/>
      <c r="AE1817" s="15"/>
      <c r="AF1817" s="15"/>
      <c r="AG1817" s="14" t="s">
        <v>23</v>
      </c>
      <c r="AH1817" s="15"/>
      <c r="AI1817" s="15"/>
      <c r="AJ1817" s="14" t="s">
        <v>24</v>
      </c>
      <c r="AK1817" s="15"/>
      <c r="AL1817" s="14" t="s">
        <v>25</v>
      </c>
      <c r="AM1817" s="15"/>
      <c r="AN1817" s="15"/>
      <c r="AO1817" s="15"/>
      <c r="AP1817" s="15"/>
      <c r="AQ1817" s="15"/>
      <c r="AR1817" s="15"/>
      <c r="AS1817" s="14" t="s">
        <v>26</v>
      </c>
      <c r="AT1817" s="15"/>
      <c r="AU1817" s="14" t="s">
        <v>43</v>
      </c>
      <c r="AV1817" s="15"/>
      <c r="AW1817" s="14" t="s">
        <v>44</v>
      </c>
      <c r="AX1817" s="15"/>
      <c r="AY1817" s="15"/>
    </row>
    <row r="1818" spans="1:51" s="7" customFormat="1" ht="32.25" customHeight="1">
      <c r="A1818" s="6"/>
      <c r="D1818" s="8" t="s">
        <v>45</v>
      </c>
      <c r="E1818" s="8" t="s">
        <v>46</v>
      </c>
      <c r="F1818" s="8" t="s">
        <v>47</v>
      </c>
      <c r="G1818" s="8" t="s">
        <v>48</v>
      </c>
      <c r="H1818" s="8" t="s">
        <v>49</v>
      </c>
      <c r="I1818" s="8" t="s">
        <v>50</v>
      </c>
      <c r="J1818" s="8" t="s">
        <v>51</v>
      </c>
      <c r="K1818" s="8" t="s">
        <v>52</v>
      </c>
      <c r="L1818" s="8" t="s">
        <v>53</v>
      </c>
      <c r="M1818" s="8" t="s">
        <v>54</v>
      </c>
      <c r="N1818" s="8" t="s">
        <v>55</v>
      </c>
      <c r="O1818" s="8" t="s">
        <v>56</v>
      </c>
      <c r="P1818" s="8" t="s">
        <v>57</v>
      </c>
      <c r="Q1818" s="8" t="s">
        <v>56</v>
      </c>
      <c r="R1818" s="8" t="s">
        <v>57</v>
      </c>
      <c r="S1818" s="8" t="s">
        <v>56</v>
      </c>
      <c r="T1818" s="8" t="s">
        <v>57</v>
      </c>
      <c r="U1818" s="8" t="s">
        <v>58</v>
      </c>
      <c r="V1818" s="8" t="s">
        <v>59</v>
      </c>
      <c r="W1818" s="8" t="s">
        <v>60</v>
      </c>
      <c r="X1818" s="8" t="s">
        <v>61</v>
      </c>
      <c r="Y1818" s="8" t="s">
        <v>62</v>
      </c>
      <c r="Z1818" s="8" t="s">
        <v>63</v>
      </c>
      <c r="AA1818" s="8" t="s">
        <v>64</v>
      </c>
      <c r="AB1818" s="8" t="s">
        <v>65</v>
      </c>
      <c r="AC1818" s="8" t="s">
        <v>66</v>
      </c>
      <c r="AD1818" s="8" t="s">
        <v>67</v>
      </c>
      <c r="AE1818" s="8" t="s">
        <v>68</v>
      </c>
      <c r="AF1818" s="8" t="s">
        <v>69</v>
      </c>
      <c r="AG1818" s="8" t="s">
        <v>70</v>
      </c>
      <c r="AH1818" s="8" t="s">
        <v>71</v>
      </c>
      <c r="AI1818" s="8" t="s">
        <v>72</v>
      </c>
      <c r="AJ1818" s="8" t="s">
        <v>73</v>
      </c>
      <c r="AK1818" s="8" t="s">
        <v>74</v>
      </c>
      <c r="AL1818" s="8" t="s">
        <v>75</v>
      </c>
      <c r="AM1818" s="8" t="s">
        <v>76</v>
      </c>
      <c r="AN1818" s="8" t="s">
        <v>77</v>
      </c>
      <c r="AO1818" s="8" t="s">
        <v>78</v>
      </c>
      <c r="AP1818" s="8" t="s">
        <v>79</v>
      </c>
      <c r="AQ1818" s="8" t="s">
        <v>80</v>
      </c>
      <c r="AR1818" s="8" t="s">
        <v>81</v>
      </c>
      <c r="AS1818" s="8" t="s">
        <v>82</v>
      </c>
      <c r="AT1818" s="8" t="s">
        <v>57</v>
      </c>
      <c r="AU1818" s="8" t="s">
        <v>56</v>
      </c>
      <c r="AV1818" s="8" t="s">
        <v>57</v>
      </c>
      <c r="AW1818" s="8" t="s">
        <v>83</v>
      </c>
      <c r="AX1818" s="8" t="s">
        <v>84</v>
      </c>
      <c r="AY1818" s="8" t="s">
        <v>85</v>
      </c>
    </row>
    <row r="1819" spans="1:51">
      <c r="A1819" s="3" t="s">
        <v>86</v>
      </c>
      <c r="C1819" s="4">
        <v>3798</v>
      </c>
      <c r="D1819" s="4">
        <v>2254</v>
      </c>
      <c r="E1819" s="4">
        <v>808</v>
      </c>
      <c r="F1819" s="4">
        <v>587</v>
      </c>
      <c r="G1819" s="4">
        <v>148</v>
      </c>
      <c r="H1819" s="4">
        <v>1558</v>
      </c>
      <c r="I1819" s="4">
        <v>1757</v>
      </c>
      <c r="J1819" s="4">
        <v>1318</v>
      </c>
      <c r="K1819" s="4">
        <v>1919</v>
      </c>
      <c r="L1819" s="4">
        <v>321</v>
      </c>
      <c r="M1819" s="4">
        <v>85</v>
      </c>
      <c r="N1819" s="4">
        <v>179</v>
      </c>
      <c r="O1819" s="4">
        <v>774</v>
      </c>
      <c r="P1819" s="4">
        <v>2541</v>
      </c>
      <c r="Q1819" s="4">
        <v>1208</v>
      </c>
      <c r="R1819" s="4">
        <v>2241</v>
      </c>
      <c r="S1819" s="4">
        <v>1635</v>
      </c>
      <c r="T1819" s="4">
        <v>1629</v>
      </c>
      <c r="U1819" s="4">
        <v>691</v>
      </c>
      <c r="V1819" s="4">
        <v>478</v>
      </c>
      <c r="W1819" s="4">
        <v>1179</v>
      </c>
      <c r="X1819" s="4">
        <v>1439</v>
      </c>
      <c r="Y1819" s="4">
        <v>832</v>
      </c>
      <c r="Z1819" s="4">
        <v>718</v>
      </c>
      <c r="AA1819" s="4">
        <v>411</v>
      </c>
      <c r="AB1819" s="4">
        <v>810</v>
      </c>
      <c r="AC1819" s="4">
        <v>2770</v>
      </c>
      <c r="AD1819" s="4">
        <v>186</v>
      </c>
      <c r="AE1819" s="4">
        <v>365</v>
      </c>
      <c r="AF1819" s="4">
        <v>112</v>
      </c>
      <c r="AG1819" s="4">
        <v>1242</v>
      </c>
      <c r="AH1819" s="4">
        <v>1615</v>
      </c>
      <c r="AI1819" s="4">
        <v>813</v>
      </c>
      <c r="AJ1819" s="4">
        <v>1238</v>
      </c>
      <c r="AK1819" s="4">
        <v>2393</v>
      </c>
      <c r="AL1819" s="4">
        <v>997</v>
      </c>
      <c r="AM1819" s="4">
        <v>236</v>
      </c>
      <c r="AN1819" s="4">
        <v>27</v>
      </c>
      <c r="AO1819" s="4">
        <v>2173</v>
      </c>
      <c r="AP1819" s="4">
        <v>56</v>
      </c>
      <c r="AQ1819" s="4">
        <v>1910</v>
      </c>
      <c r="AR1819" s="4">
        <v>1578</v>
      </c>
      <c r="AS1819" s="4">
        <v>230</v>
      </c>
      <c r="AT1819" s="4">
        <v>3340</v>
      </c>
      <c r="AU1819" s="4">
        <v>1158</v>
      </c>
      <c r="AV1819" s="4">
        <v>2157</v>
      </c>
      <c r="AW1819" s="4">
        <v>1723</v>
      </c>
      <c r="AX1819" s="4">
        <v>570</v>
      </c>
      <c r="AY1819" s="4">
        <v>933</v>
      </c>
    </row>
    <row r="1820" spans="1:51">
      <c r="A1820" s="3"/>
    </row>
    <row r="1821" spans="1:51">
      <c r="A1821" s="3" t="s">
        <v>445</v>
      </c>
      <c r="B1821" t="s">
        <v>446</v>
      </c>
      <c r="C1821" s="4">
        <v>57</v>
      </c>
      <c r="D1821" s="4">
        <v>30</v>
      </c>
      <c r="E1821" s="4">
        <v>2</v>
      </c>
      <c r="F1821" s="4">
        <v>25</v>
      </c>
      <c r="G1821" s="4">
        <v>1</v>
      </c>
      <c r="H1821" s="4">
        <v>16</v>
      </c>
      <c r="I1821" s="4">
        <v>21</v>
      </c>
      <c r="J1821" s="4">
        <v>8</v>
      </c>
      <c r="K1821" s="4">
        <v>33</v>
      </c>
      <c r="L1821" s="4">
        <v>1</v>
      </c>
      <c r="M1821" s="4">
        <v>1</v>
      </c>
      <c r="N1821" s="4" t="s">
        <v>14</v>
      </c>
      <c r="O1821" s="4">
        <v>17</v>
      </c>
      <c r="P1821" s="4">
        <v>20</v>
      </c>
      <c r="Q1821" s="4">
        <v>6</v>
      </c>
      <c r="R1821" s="4">
        <v>34</v>
      </c>
      <c r="S1821" s="4">
        <v>16</v>
      </c>
      <c r="T1821" s="4">
        <v>21</v>
      </c>
      <c r="U1821" s="4">
        <v>20</v>
      </c>
      <c r="V1821" s="4">
        <v>20</v>
      </c>
      <c r="W1821" s="4">
        <v>16</v>
      </c>
      <c r="X1821" s="4">
        <v>1</v>
      </c>
      <c r="Y1821" s="4">
        <v>15</v>
      </c>
      <c r="Z1821" s="4">
        <v>20</v>
      </c>
      <c r="AA1821" s="4">
        <v>14</v>
      </c>
      <c r="AB1821" s="4">
        <v>5</v>
      </c>
      <c r="AC1821" s="4">
        <v>54</v>
      </c>
      <c r="AD1821" s="4" t="s">
        <v>14</v>
      </c>
      <c r="AE1821" s="4">
        <v>1</v>
      </c>
      <c r="AF1821" s="4" t="s">
        <v>14</v>
      </c>
      <c r="AG1821" s="4">
        <v>46</v>
      </c>
      <c r="AH1821" s="4">
        <v>10</v>
      </c>
      <c r="AI1821" s="4">
        <v>1</v>
      </c>
      <c r="AJ1821" s="4">
        <v>19</v>
      </c>
      <c r="AK1821" s="4">
        <v>38</v>
      </c>
      <c r="AL1821" s="4">
        <v>57</v>
      </c>
      <c r="AM1821" s="4" t="s">
        <v>14</v>
      </c>
      <c r="AN1821" s="4" t="s">
        <v>14</v>
      </c>
      <c r="AO1821" s="4" t="s">
        <v>14</v>
      </c>
      <c r="AP1821" s="4" t="s">
        <v>14</v>
      </c>
      <c r="AQ1821" s="4" t="s">
        <v>14</v>
      </c>
      <c r="AR1821" s="4">
        <v>57</v>
      </c>
      <c r="AS1821" s="4">
        <v>2</v>
      </c>
      <c r="AT1821" s="4">
        <v>54</v>
      </c>
      <c r="AU1821" s="4">
        <v>15</v>
      </c>
      <c r="AV1821" s="4">
        <v>22</v>
      </c>
      <c r="AW1821" s="4">
        <v>18</v>
      </c>
      <c r="AX1821" s="4">
        <v>9</v>
      </c>
      <c r="AY1821" s="4">
        <v>23</v>
      </c>
    </row>
    <row r="1822" spans="1:51">
      <c r="A1822" s="3"/>
      <c r="C1822" s="11">
        <v>0.02</v>
      </c>
      <c r="D1822" s="11">
        <v>0.01</v>
      </c>
      <c r="E1822" s="11">
        <v>0</v>
      </c>
      <c r="F1822" s="11">
        <v>0.04</v>
      </c>
      <c r="G1822" s="11">
        <v>0.01</v>
      </c>
      <c r="H1822" s="11">
        <v>0.01</v>
      </c>
      <c r="I1822" s="11">
        <v>0.01</v>
      </c>
      <c r="J1822" s="11">
        <v>0.01</v>
      </c>
      <c r="K1822" s="11">
        <v>0.02</v>
      </c>
      <c r="L1822" s="11">
        <v>0</v>
      </c>
      <c r="M1822" s="11">
        <v>0.01</v>
      </c>
      <c r="N1822" s="4" t="s">
        <v>14</v>
      </c>
      <c r="O1822" s="11">
        <v>0.02</v>
      </c>
      <c r="P1822" s="11">
        <v>0.01</v>
      </c>
      <c r="Q1822" s="11">
        <v>0</v>
      </c>
      <c r="R1822" s="11">
        <v>0.02</v>
      </c>
      <c r="S1822" s="11">
        <v>0.01</v>
      </c>
      <c r="T1822" s="11">
        <v>0.01</v>
      </c>
      <c r="U1822" s="11">
        <v>0.03</v>
      </c>
      <c r="V1822" s="11">
        <v>0.04</v>
      </c>
      <c r="W1822" s="11">
        <v>0.01</v>
      </c>
      <c r="X1822" s="11">
        <v>0</v>
      </c>
      <c r="Y1822" s="11">
        <v>0.02</v>
      </c>
      <c r="Z1822" s="11">
        <v>0.03</v>
      </c>
      <c r="AA1822" s="11">
        <v>0.03</v>
      </c>
      <c r="AB1822" s="11">
        <v>0.01</v>
      </c>
      <c r="AC1822" s="11">
        <v>0.02</v>
      </c>
      <c r="AD1822" s="4" t="s">
        <v>14</v>
      </c>
      <c r="AE1822" s="11">
        <v>0</v>
      </c>
      <c r="AF1822" s="4" t="s">
        <v>14</v>
      </c>
      <c r="AG1822" s="11">
        <v>0.04</v>
      </c>
      <c r="AH1822" s="11">
        <v>0.01</v>
      </c>
      <c r="AI1822" s="11">
        <v>0</v>
      </c>
      <c r="AJ1822" s="11">
        <v>0.02</v>
      </c>
      <c r="AK1822" s="11">
        <v>0.02</v>
      </c>
      <c r="AL1822" s="11">
        <v>0.06</v>
      </c>
      <c r="AM1822" s="4" t="s">
        <v>14</v>
      </c>
      <c r="AN1822" s="4" t="s">
        <v>14</v>
      </c>
      <c r="AO1822" s="4" t="s">
        <v>14</v>
      </c>
      <c r="AP1822" s="4" t="s">
        <v>14</v>
      </c>
      <c r="AQ1822" s="4" t="s">
        <v>14</v>
      </c>
      <c r="AR1822" s="11">
        <v>0.04</v>
      </c>
      <c r="AS1822" s="11">
        <v>0.01</v>
      </c>
      <c r="AT1822" s="11">
        <v>0.02</v>
      </c>
      <c r="AU1822" s="11">
        <v>0.01</v>
      </c>
      <c r="AV1822" s="11">
        <v>0.01</v>
      </c>
      <c r="AW1822" s="11">
        <v>0.01</v>
      </c>
      <c r="AX1822" s="11">
        <v>0.02</v>
      </c>
      <c r="AY1822" s="11">
        <v>0.02</v>
      </c>
    </row>
    <row r="1823" spans="1:51">
      <c r="A1823" s="3"/>
      <c r="B1823" t="s">
        <v>447</v>
      </c>
      <c r="C1823" s="4">
        <v>52</v>
      </c>
      <c r="D1823" s="4">
        <v>38</v>
      </c>
      <c r="E1823" s="4">
        <v>5</v>
      </c>
      <c r="F1823" s="4">
        <v>8</v>
      </c>
      <c r="G1823" s="4">
        <v>1</v>
      </c>
      <c r="H1823" s="4">
        <v>20</v>
      </c>
      <c r="I1823" s="4">
        <v>23</v>
      </c>
      <c r="J1823" s="4">
        <v>16</v>
      </c>
      <c r="K1823" s="4">
        <v>26</v>
      </c>
      <c r="L1823" s="4">
        <v>5</v>
      </c>
      <c r="M1823" s="4">
        <v>2</v>
      </c>
      <c r="N1823" s="4">
        <v>2</v>
      </c>
      <c r="O1823" s="4">
        <v>12</v>
      </c>
      <c r="P1823" s="4">
        <v>32</v>
      </c>
      <c r="Q1823" s="4">
        <v>18</v>
      </c>
      <c r="R1823" s="4">
        <v>30</v>
      </c>
      <c r="S1823" s="4">
        <v>22</v>
      </c>
      <c r="T1823" s="4">
        <v>20</v>
      </c>
      <c r="U1823" s="4">
        <v>10</v>
      </c>
      <c r="V1823" s="4">
        <v>14</v>
      </c>
      <c r="W1823" s="4">
        <v>14</v>
      </c>
      <c r="X1823" s="4">
        <v>14</v>
      </c>
      <c r="Y1823" s="4">
        <v>11</v>
      </c>
      <c r="Z1823" s="4">
        <v>9</v>
      </c>
      <c r="AA1823" s="4">
        <v>5</v>
      </c>
      <c r="AB1823" s="4">
        <v>17</v>
      </c>
      <c r="AC1823" s="4">
        <v>41</v>
      </c>
      <c r="AD1823" s="4">
        <v>5</v>
      </c>
      <c r="AE1823" s="4">
        <v>4</v>
      </c>
      <c r="AF1823" s="4" t="s">
        <v>14</v>
      </c>
      <c r="AG1823" s="4">
        <v>25</v>
      </c>
      <c r="AH1823" s="4">
        <v>20</v>
      </c>
      <c r="AI1823" s="4">
        <v>8</v>
      </c>
      <c r="AJ1823" s="4">
        <v>19</v>
      </c>
      <c r="AK1823" s="4">
        <v>33</v>
      </c>
      <c r="AL1823" s="4">
        <v>52</v>
      </c>
      <c r="AM1823" s="4" t="s">
        <v>14</v>
      </c>
      <c r="AN1823" s="4" t="s">
        <v>14</v>
      </c>
      <c r="AO1823" s="4" t="s">
        <v>14</v>
      </c>
      <c r="AP1823" s="4" t="s">
        <v>14</v>
      </c>
      <c r="AQ1823" s="4" t="s">
        <v>14</v>
      </c>
      <c r="AR1823" s="4">
        <v>52</v>
      </c>
      <c r="AS1823" s="4">
        <v>3</v>
      </c>
      <c r="AT1823" s="4">
        <v>49</v>
      </c>
      <c r="AU1823" s="4">
        <v>16</v>
      </c>
      <c r="AV1823" s="4">
        <v>27</v>
      </c>
      <c r="AW1823" s="4">
        <v>22</v>
      </c>
      <c r="AX1823" s="4">
        <v>19</v>
      </c>
      <c r="AY1823" s="4">
        <v>6</v>
      </c>
    </row>
    <row r="1824" spans="1:51">
      <c r="A1824" s="3"/>
      <c r="C1824" s="11">
        <v>0.01</v>
      </c>
      <c r="D1824" s="11">
        <v>0.02</v>
      </c>
      <c r="E1824" s="11">
        <v>0.01</v>
      </c>
      <c r="F1824" s="11">
        <v>0.01</v>
      </c>
      <c r="G1824" s="11">
        <v>0.01</v>
      </c>
      <c r="H1824" s="11">
        <v>0.01</v>
      </c>
      <c r="I1824" s="11">
        <v>0.01</v>
      </c>
      <c r="J1824" s="11">
        <v>0.01</v>
      </c>
      <c r="K1824" s="11">
        <v>0.01</v>
      </c>
      <c r="L1824" s="11">
        <v>0.02</v>
      </c>
      <c r="M1824" s="11">
        <v>0.02</v>
      </c>
      <c r="N1824" s="11">
        <v>0.01</v>
      </c>
      <c r="O1824" s="11">
        <v>0.01</v>
      </c>
      <c r="P1824" s="11">
        <v>0.01</v>
      </c>
      <c r="Q1824" s="11">
        <v>0.01</v>
      </c>
      <c r="R1824" s="11">
        <v>0.01</v>
      </c>
      <c r="S1824" s="11">
        <v>0.01</v>
      </c>
      <c r="T1824" s="11">
        <v>0.01</v>
      </c>
      <c r="U1824" s="11">
        <v>0.01</v>
      </c>
      <c r="V1824" s="11">
        <v>0.03</v>
      </c>
      <c r="W1824" s="11">
        <v>0.01</v>
      </c>
      <c r="X1824" s="11">
        <v>0.01</v>
      </c>
      <c r="Y1824" s="11">
        <v>0.01</v>
      </c>
      <c r="Z1824" s="11">
        <v>0.01</v>
      </c>
      <c r="AA1824" s="11">
        <v>0.01</v>
      </c>
      <c r="AB1824" s="11">
        <v>0.02</v>
      </c>
      <c r="AC1824" s="11">
        <v>0.01</v>
      </c>
      <c r="AD1824" s="11">
        <v>0.03</v>
      </c>
      <c r="AE1824" s="11">
        <v>0.01</v>
      </c>
      <c r="AF1824" s="4" t="s">
        <v>14</v>
      </c>
      <c r="AG1824" s="11">
        <v>0.02</v>
      </c>
      <c r="AH1824" s="11">
        <v>0.01</v>
      </c>
      <c r="AI1824" s="11">
        <v>0.01</v>
      </c>
      <c r="AJ1824" s="11">
        <v>0.02</v>
      </c>
      <c r="AK1824" s="11">
        <v>0.01</v>
      </c>
      <c r="AL1824" s="11">
        <v>0.05</v>
      </c>
      <c r="AM1824" s="4" t="s">
        <v>14</v>
      </c>
      <c r="AN1824" s="4" t="s">
        <v>14</v>
      </c>
      <c r="AO1824" s="4" t="s">
        <v>14</v>
      </c>
      <c r="AP1824" s="4" t="s">
        <v>14</v>
      </c>
      <c r="AQ1824" s="4" t="s">
        <v>14</v>
      </c>
      <c r="AR1824" s="11">
        <v>0.03</v>
      </c>
      <c r="AS1824" s="11">
        <v>0.01</v>
      </c>
      <c r="AT1824" s="11">
        <v>0.01</v>
      </c>
      <c r="AU1824" s="11">
        <v>0.01</v>
      </c>
      <c r="AV1824" s="11">
        <v>0.01</v>
      </c>
      <c r="AW1824" s="11">
        <v>0.01</v>
      </c>
      <c r="AX1824" s="11">
        <v>0.03</v>
      </c>
      <c r="AY1824" s="11">
        <v>0.01</v>
      </c>
    </row>
    <row r="1825" spans="1:51">
      <c r="A1825" s="3"/>
      <c r="B1825" t="s">
        <v>448</v>
      </c>
      <c r="C1825" s="4">
        <v>477</v>
      </c>
      <c r="D1825" s="4">
        <v>367</v>
      </c>
      <c r="E1825" s="4">
        <v>39</v>
      </c>
      <c r="F1825" s="4">
        <v>64</v>
      </c>
      <c r="G1825" s="4">
        <v>8</v>
      </c>
      <c r="H1825" s="4">
        <v>206</v>
      </c>
      <c r="I1825" s="4">
        <v>214</v>
      </c>
      <c r="J1825" s="4">
        <v>164</v>
      </c>
      <c r="K1825" s="4">
        <v>280</v>
      </c>
      <c r="L1825" s="4">
        <v>50</v>
      </c>
      <c r="M1825" s="4">
        <v>12</v>
      </c>
      <c r="N1825" s="4">
        <v>20</v>
      </c>
      <c r="O1825" s="4">
        <v>159</v>
      </c>
      <c r="P1825" s="4">
        <v>262</v>
      </c>
      <c r="Q1825" s="4">
        <v>183</v>
      </c>
      <c r="R1825" s="4">
        <v>250</v>
      </c>
      <c r="S1825" s="4">
        <v>205</v>
      </c>
      <c r="T1825" s="4">
        <v>206</v>
      </c>
      <c r="U1825" s="4">
        <v>77</v>
      </c>
      <c r="V1825" s="4">
        <v>42</v>
      </c>
      <c r="W1825" s="4">
        <v>205</v>
      </c>
      <c r="X1825" s="4">
        <v>149</v>
      </c>
      <c r="Y1825" s="4">
        <v>74</v>
      </c>
      <c r="Z1825" s="4">
        <v>140</v>
      </c>
      <c r="AA1825" s="4">
        <v>154</v>
      </c>
      <c r="AB1825" s="4">
        <v>75</v>
      </c>
      <c r="AC1825" s="4">
        <v>444</v>
      </c>
      <c r="AD1825" s="4">
        <v>2</v>
      </c>
      <c r="AE1825" s="4">
        <v>5</v>
      </c>
      <c r="AF1825" s="4" t="s">
        <v>14</v>
      </c>
      <c r="AG1825" s="4">
        <v>185</v>
      </c>
      <c r="AH1825" s="4">
        <v>235</v>
      </c>
      <c r="AI1825" s="4">
        <v>55</v>
      </c>
      <c r="AJ1825" s="4">
        <v>170</v>
      </c>
      <c r="AK1825" s="4">
        <v>306</v>
      </c>
      <c r="AL1825" s="4">
        <v>477</v>
      </c>
      <c r="AM1825" s="4" t="s">
        <v>14</v>
      </c>
      <c r="AN1825" s="4" t="s">
        <v>14</v>
      </c>
      <c r="AO1825" s="4" t="s">
        <v>14</v>
      </c>
      <c r="AP1825" s="4" t="s">
        <v>14</v>
      </c>
      <c r="AQ1825" s="4" t="s">
        <v>14</v>
      </c>
      <c r="AR1825" s="4">
        <v>477</v>
      </c>
      <c r="AS1825" s="4">
        <v>17</v>
      </c>
      <c r="AT1825" s="4">
        <v>451</v>
      </c>
      <c r="AU1825" s="4">
        <v>190</v>
      </c>
      <c r="AV1825" s="4">
        <v>230</v>
      </c>
      <c r="AW1825" s="4">
        <v>179</v>
      </c>
      <c r="AX1825" s="4">
        <v>116</v>
      </c>
      <c r="AY1825" s="4">
        <v>119</v>
      </c>
    </row>
    <row r="1826" spans="1:51">
      <c r="A1826" s="3"/>
      <c r="C1826" s="11">
        <v>0.13</v>
      </c>
      <c r="D1826" s="11">
        <v>0.16</v>
      </c>
      <c r="E1826" s="11">
        <v>0.05</v>
      </c>
      <c r="F1826" s="11">
        <v>0.11</v>
      </c>
      <c r="G1826" s="11">
        <v>0.05</v>
      </c>
      <c r="H1826" s="11">
        <v>0.13</v>
      </c>
      <c r="I1826" s="11">
        <v>0.12</v>
      </c>
      <c r="J1826" s="11">
        <v>0.12</v>
      </c>
      <c r="K1826" s="11">
        <v>0.15</v>
      </c>
      <c r="L1826" s="11">
        <v>0.15</v>
      </c>
      <c r="M1826" s="11">
        <v>0.14000000000000001</v>
      </c>
      <c r="N1826" s="11">
        <v>0.11</v>
      </c>
      <c r="O1826" s="11">
        <v>0.2</v>
      </c>
      <c r="P1826" s="11">
        <v>0.1</v>
      </c>
      <c r="Q1826" s="11">
        <v>0.15</v>
      </c>
      <c r="R1826" s="11">
        <v>0.11</v>
      </c>
      <c r="S1826" s="11">
        <v>0.13</v>
      </c>
      <c r="T1826" s="11">
        <v>0.13</v>
      </c>
      <c r="U1826" s="11">
        <v>0.11</v>
      </c>
      <c r="V1826" s="11">
        <v>0.09</v>
      </c>
      <c r="W1826" s="11">
        <v>0.17</v>
      </c>
      <c r="X1826" s="11">
        <v>0.1</v>
      </c>
      <c r="Y1826" s="11">
        <v>0.09</v>
      </c>
      <c r="Z1826" s="11">
        <v>0.2</v>
      </c>
      <c r="AA1826" s="11">
        <v>0.38</v>
      </c>
      <c r="AB1826" s="11">
        <v>0.09</v>
      </c>
      <c r="AC1826" s="11">
        <v>0.16</v>
      </c>
      <c r="AD1826" s="11">
        <v>0.01</v>
      </c>
      <c r="AE1826" s="11">
        <v>0.01</v>
      </c>
      <c r="AF1826" s="4" t="s">
        <v>14</v>
      </c>
      <c r="AG1826" s="11">
        <v>0.15</v>
      </c>
      <c r="AH1826" s="11">
        <v>0.15</v>
      </c>
      <c r="AI1826" s="11">
        <v>7.0000000000000007E-2</v>
      </c>
      <c r="AJ1826" s="11">
        <v>0.14000000000000001</v>
      </c>
      <c r="AK1826" s="11">
        <v>0.13</v>
      </c>
      <c r="AL1826" s="11">
        <v>0.48</v>
      </c>
      <c r="AM1826" s="4" t="s">
        <v>14</v>
      </c>
      <c r="AN1826" s="4" t="s">
        <v>14</v>
      </c>
      <c r="AO1826" s="4" t="s">
        <v>14</v>
      </c>
      <c r="AP1826" s="4" t="s">
        <v>14</v>
      </c>
      <c r="AQ1826" s="4" t="s">
        <v>14</v>
      </c>
      <c r="AR1826" s="11">
        <v>0.3</v>
      </c>
      <c r="AS1826" s="11">
        <v>0.08</v>
      </c>
      <c r="AT1826" s="11">
        <v>0.14000000000000001</v>
      </c>
      <c r="AU1826" s="11">
        <v>0.16</v>
      </c>
      <c r="AV1826" s="11">
        <v>0.11</v>
      </c>
      <c r="AW1826" s="11">
        <v>0.1</v>
      </c>
      <c r="AX1826" s="11">
        <v>0.2</v>
      </c>
      <c r="AY1826" s="11">
        <v>0.13</v>
      </c>
    </row>
    <row r="1827" spans="1:51">
      <c r="A1827" s="3"/>
      <c r="B1827" t="s">
        <v>449</v>
      </c>
      <c r="C1827" s="4">
        <v>312</v>
      </c>
      <c r="D1827" s="4">
        <v>166</v>
      </c>
      <c r="E1827" s="4">
        <v>13</v>
      </c>
      <c r="F1827" s="4">
        <v>126</v>
      </c>
      <c r="G1827" s="4">
        <v>7</v>
      </c>
      <c r="H1827" s="4">
        <v>101</v>
      </c>
      <c r="I1827" s="4">
        <v>110</v>
      </c>
      <c r="J1827" s="4">
        <v>45</v>
      </c>
      <c r="K1827" s="4">
        <v>182</v>
      </c>
      <c r="L1827" s="4">
        <v>20</v>
      </c>
      <c r="M1827" s="4">
        <v>7</v>
      </c>
      <c r="N1827" s="4">
        <v>9</v>
      </c>
      <c r="O1827" s="4">
        <v>84</v>
      </c>
      <c r="P1827" s="4">
        <v>127</v>
      </c>
      <c r="Q1827" s="4">
        <v>73</v>
      </c>
      <c r="R1827" s="4">
        <v>155</v>
      </c>
      <c r="S1827" s="4">
        <v>108</v>
      </c>
      <c r="T1827" s="4">
        <v>97</v>
      </c>
      <c r="U1827" s="4">
        <v>104</v>
      </c>
      <c r="V1827" s="4">
        <v>89</v>
      </c>
      <c r="W1827" s="4">
        <v>96</v>
      </c>
      <c r="X1827" s="4">
        <v>22</v>
      </c>
      <c r="Y1827" s="4">
        <v>147</v>
      </c>
      <c r="Z1827" s="4">
        <v>67</v>
      </c>
      <c r="AA1827" s="4">
        <v>29</v>
      </c>
      <c r="AB1827" s="4">
        <v>20</v>
      </c>
      <c r="AC1827" s="4">
        <v>263</v>
      </c>
      <c r="AD1827" s="4">
        <v>6</v>
      </c>
      <c r="AE1827" s="4">
        <v>28</v>
      </c>
      <c r="AF1827" s="4" t="s">
        <v>14</v>
      </c>
      <c r="AG1827" s="4">
        <v>227</v>
      </c>
      <c r="AH1827" s="4">
        <v>80</v>
      </c>
      <c r="AI1827" s="4">
        <v>3</v>
      </c>
      <c r="AJ1827" s="4">
        <v>107</v>
      </c>
      <c r="AK1827" s="4">
        <v>204</v>
      </c>
      <c r="AL1827" s="4">
        <v>312</v>
      </c>
      <c r="AM1827" s="4" t="s">
        <v>14</v>
      </c>
      <c r="AN1827" s="4" t="s">
        <v>14</v>
      </c>
      <c r="AO1827" s="4" t="s">
        <v>14</v>
      </c>
      <c r="AP1827" s="4" t="s">
        <v>14</v>
      </c>
      <c r="AQ1827" s="4" t="s">
        <v>14</v>
      </c>
      <c r="AR1827" s="4">
        <v>312</v>
      </c>
      <c r="AS1827" s="4">
        <v>20</v>
      </c>
      <c r="AT1827" s="4">
        <v>286</v>
      </c>
      <c r="AU1827" s="4">
        <v>87</v>
      </c>
      <c r="AV1827" s="4">
        <v>124</v>
      </c>
      <c r="AW1827" s="4">
        <v>74</v>
      </c>
      <c r="AX1827" s="4">
        <v>71</v>
      </c>
      <c r="AY1827" s="4">
        <v>106</v>
      </c>
    </row>
    <row r="1828" spans="1:51">
      <c r="A1828" s="3"/>
      <c r="C1828" s="11">
        <v>0.08</v>
      </c>
      <c r="D1828" s="11">
        <v>7.0000000000000007E-2</v>
      </c>
      <c r="E1828" s="11">
        <v>0.02</v>
      </c>
      <c r="F1828" s="11">
        <v>0.21</v>
      </c>
      <c r="G1828" s="11">
        <v>0.05</v>
      </c>
      <c r="H1828" s="11">
        <v>0.06</v>
      </c>
      <c r="I1828" s="11">
        <v>0.06</v>
      </c>
      <c r="J1828" s="11">
        <v>0.03</v>
      </c>
      <c r="K1828" s="11">
        <v>0.09</v>
      </c>
      <c r="L1828" s="11">
        <v>0.06</v>
      </c>
      <c r="M1828" s="11">
        <v>0.08</v>
      </c>
      <c r="N1828" s="11">
        <v>0.05</v>
      </c>
      <c r="O1828" s="11">
        <v>0.11</v>
      </c>
      <c r="P1828" s="11">
        <v>0.05</v>
      </c>
      <c r="Q1828" s="11">
        <v>0.06</v>
      </c>
      <c r="R1828" s="11">
        <v>7.0000000000000007E-2</v>
      </c>
      <c r="S1828" s="11">
        <v>7.0000000000000007E-2</v>
      </c>
      <c r="T1828" s="11">
        <v>0.06</v>
      </c>
      <c r="U1828" s="11">
        <v>0.15</v>
      </c>
      <c r="V1828" s="11">
        <v>0.19</v>
      </c>
      <c r="W1828" s="11">
        <v>0.08</v>
      </c>
      <c r="X1828" s="11">
        <v>0.02</v>
      </c>
      <c r="Y1828" s="11">
        <v>0.18</v>
      </c>
      <c r="Z1828" s="11">
        <v>0.09</v>
      </c>
      <c r="AA1828" s="11">
        <v>7.0000000000000007E-2</v>
      </c>
      <c r="AB1828" s="11">
        <v>0.02</v>
      </c>
      <c r="AC1828" s="11">
        <v>0.1</v>
      </c>
      <c r="AD1828" s="11">
        <v>0.03</v>
      </c>
      <c r="AE1828" s="11">
        <v>0.08</v>
      </c>
      <c r="AF1828" s="4" t="s">
        <v>14</v>
      </c>
      <c r="AG1828" s="11">
        <v>0.18</v>
      </c>
      <c r="AH1828" s="11">
        <v>0.05</v>
      </c>
      <c r="AI1828" s="11">
        <v>0</v>
      </c>
      <c r="AJ1828" s="11">
        <v>0.09</v>
      </c>
      <c r="AK1828" s="11">
        <v>0.09</v>
      </c>
      <c r="AL1828" s="11">
        <v>0.31</v>
      </c>
      <c r="AM1828" s="4" t="s">
        <v>14</v>
      </c>
      <c r="AN1828" s="4" t="s">
        <v>14</v>
      </c>
      <c r="AO1828" s="4" t="s">
        <v>14</v>
      </c>
      <c r="AP1828" s="4" t="s">
        <v>14</v>
      </c>
      <c r="AQ1828" s="4" t="s">
        <v>14</v>
      </c>
      <c r="AR1828" s="11">
        <v>0.2</v>
      </c>
      <c r="AS1828" s="11">
        <v>0.09</v>
      </c>
      <c r="AT1828" s="11">
        <v>0.09</v>
      </c>
      <c r="AU1828" s="11">
        <v>0.08</v>
      </c>
      <c r="AV1828" s="11">
        <v>0.06</v>
      </c>
      <c r="AW1828" s="11">
        <v>0.04</v>
      </c>
      <c r="AX1828" s="11">
        <v>0.12</v>
      </c>
      <c r="AY1828" s="11">
        <v>0.11</v>
      </c>
    </row>
    <row r="1829" spans="1:51">
      <c r="A1829" s="3"/>
      <c r="B1829" t="s">
        <v>450</v>
      </c>
      <c r="C1829" s="4">
        <v>99</v>
      </c>
      <c r="D1829" s="4">
        <v>44</v>
      </c>
      <c r="E1829" s="4">
        <v>7</v>
      </c>
      <c r="F1829" s="4">
        <v>43</v>
      </c>
      <c r="G1829" s="4">
        <v>4</v>
      </c>
      <c r="H1829" s="4">
        <v>44</v>
      </c>
      <c r="I1829" s="4">
        <v>28</v>
      </c>
      <c r="J1829" s="4">
        <v>20</v>
      </c>
      <c r="K1829" s="4">
        <v>57</v>
      </c>
      <c r="L1829" s="4">
        <v>4</v>
      </c>
      <c r="M1829" s="4" t="s">
        <v>14</v>
      </c>
      <c r="N1829" s="4">
        <v>3</v>
      </c>
      <c r="O1829" s="4">
        <v>18</v>
      </c>
      <c r="P1829" s="4">
        <v>54</v>
      </c>
      <c r="Q1829" s="4">
        <v>29</v>
      </c>
      <c r="R1829" s="4">
        <v>49</v>
      </c>
      <c r="S1829" s="4">
        <v>35</v>
      </c>
      <c r="T1829" s="4">
        <v>33</v>
      </c>
      <c r="U1829" s="4">
        <v>26</v>
      </c>
      <c r="V1829" s="4">
        <v>28</v>
      </c>
      <c r="W1829" s="4">
        <v>29</v>
      </c>
      <c r="X1829" s="4">
        <v>14</v>
      </c>
      <c r="Y1829" s="4">
        <v>12</v>
      </c>
      <c r="Z1829" s="4">
        <v>13</v>
      </c>
      <c r="AA1829" s="4">
        <v>36</v>
      </c>
      <c r="AB1829" s="4">
        <v>19</v>
      </c>
      <c r="AC1829" s="4">
        <v>80</v>
      </c>
      <c r="AD1829" s="4">
        <v>2</v>
      </c>
      <c r="AE1829" s="4">
        <v>4</v>
      </c>
      <c r="AF1829" s="4" t="s">
        <v>14</v>
      </c>
      <c r="AG1829" s="4">
        <v>61</v>
      </c>
      <c r="AH1829" s="4">
        <v>29</v>
      </c>
      <c r="AI1829" s="4">
        <v>8</v>
      </c>
      <c r="AJ1829" s="4">
        <v>31</v>
      </c>
      <c r="AK1829" s="4">
        <v>65</v>
      </c>
      <c r="AL1829" s="4">
        <v>99</v>
      </c>
      <c r="AM1829" s="4" t="s">
        <v>14</v>
      </c>
      <c r="AN1829" s="4" t="s">
        <v>14</v>
      </c>
      <c r="AO1829" s="4" t="s">
        <v>14</v>
      </c>
      <c r="AP1829" s="4" t="s">
        <v>14</v>
      </c>
      <c r="AQ1829" s="4" t="s">
        <v>14</v>
      </c>
      <c r="AR1829" s="4">
        <v>99</v>
      </c>
      <c r="AS1829" s="4">
        <v>5</v>
      </c>
      <c r="AT1829" s="4">
        <v>88</v>
      </c>
      <c r="AU1829" s="4">
        <v>24</v>
      </c>
      <c r="AV1829" s="4">
        <v>48</v>
      </c>
      <c r="AW1829" s="4">
        <v>25</v>
      </c>
      <c r="AX1829" s="4">
        <v>19</v>
      </c>
      <c r="AY1829" s="4">
        <v>33</v>
      </c>
    </row>
    <row r="1830" spans="1:51">
      <c r="A1830" s="3"/>
      <c r="C1830" s="11">
        <v>0.03</v>
      </c>
      <c r="D1830" s="11">
        <v>0.02</v>
      </c>
      <c r="E1830" s="11">
        <v>0.01</v>
      </c>
      <c r="F1830" s="11">
        <v>7.0000000000000007E-2</v>
      </c>
      <c r="G1830" s="11">
        <v>0.03</v>
      </c>
      <c r="H1830" s="11">
        <v>0.03</v>
      </c>
      <c r="I1830" s="11">
        <v>0.02</v>
      </c>
      <c r="J1830" s="11">
        <v>0.02</v>
      </c>
      <c r="K1830" s="11">
        <v>0.03</v>
      </c>
      <c r="L1830" s="11">
        <v>0.01</v>
      </c>
      <c r="M1830" s="4" t="s">
        <v>14</v>
      </c>
      <c r="N1830" s="11">
        <v>0.02</v>
      </c>
      <c r="O1830" s="11">
        <v>0.02</v>
      </c>
      <c r="P1830" s="11">
        <v>0.02</v>
      </c>
      <c r="Q1830" s="11">
        <v>0.02</v>
      </c>
      <c r="R1830" s="11">
        <v>0.02</v>
      </c>
      <c r="S1830" s="11">
        <v>0.02</v>
      </c>
      <c r="T1830" s="11">
        <v>0.02</v>
      </c>
      <c r="U1830" s="11">
        <v>0.04</v>
      </c>
      <c r="V1830" s="11">
        <v>0.06</v>
      </c>
      <c r="W1830" s="11">
        <v>0.02</v>
      </c>
      <c r="X1830" s="11">
        <v>0.01</v>
      </c>
      <c r="Y1830" s="11">
        <v>0.01</v>
      </c>
      <c r="Z1830" s="11">
        <v>0.02</v>
      </c>
      <c r="AA1830" s="11">
        <v>0.09</v>
      </c>
      <c r="AB1830" s="11">
        <v>0.02</v>
      </c>
      <c r="AC1830" s="11">
        <v>0.03</v>
      </c>
      <c r="AD1830" s="11">
        <v>0.01</v>
      </c>
      <c r="AE1830" s="11">
        <v>0.01</v>
      </c>
      <c r="AF1830" s="4" t="s">
        <v>14</v>
      </c>
      <c r="AG1830" s="11">
        <v>0.05</v>
      </c>
      <c r="AH1830" s="11">
        <v>0.02</v>
      </c>
      <c r="AI1830" s="11">
        <v>0.01</v>
      </c>
      <c r="AJ1830" s="11">
        <v>0.03</v>
      </c>
      <c r="AK1830" s="11">
        <v>0.03</v>
      </c>
      <c r="AL1830" s="11">
        <v>0.1</v>
      </c>
      <c r="AM1830" s="4" t="s">
        <v>14</v>
      </c>
      <c r="AN1830" s="4" t="s">
        <v>14</v>
      </c>
      <c r="AO1830" s="4" t="s">
        <v>14</v>
      </c>
      <c r="AP1830" s="4" t="s">
        <v>14</v>
      </c>
      <c r="AQ1830" s="4" t="s">
        <v>14</v>
      </c>
      <c r="AR1830" s="11">
        <v>0.06</v>
      </c>
      <c r="AS1830" s="11">
        <v>0.02</v>
      </c>
      <c r="AT1830" s="11">
        <v>0.03</v>
      </c>
      <c r="AU1830" s="11">
        <v>0.02</v>
      </c>
      <c r="AV1830" s="11">
        <v>0.02</v>
      </c>
      <c r="AW1830" s="11">
        <v>0.01</v>
      </c>
      <c r="AX1830" s="11">
        <v>0.03</v>
      </c>
      <c r="AY1830" s="11">
        <v>0.04</v>
      </c>
    </row>
    <row r="1831" spans="1:51">
      <c r="A1831" s="3"/>
      <c r="B1831" t="s">
        <v>451</v>
      </c>
      <c r="C1831" s="4">
        <v>207</v>
      </c>
      <c r="D1831" s="4">
        <v>73</v>
      </c>
      <c r="E1831" s="4">
        <v>4</v>
      </c>
      <c r="F1831" s="4">
        <v>128</v>
      </c>
      <c r="G1831" s="4">
        <v>2</v>
      </c>
      <c r="H1831" s="4">
        <v>94</v>
      </c>
      <c r="I1831" s="4">
        <v>28</v>
      </c>
      <c r="J1831" s="4">
        <v>27</v>
      </c>
      <c r="K1831" s="4">
        <v>94</v>
      </c>
      <c r="L1831" s="4">
        <v>8</v>
      </c>
      <c r="M1831" s="4" t="s">
        <v>14</v>
      </c>
      <c r="N1831" s="4">
        <v>4</v>
      </c>
      <c r="O1831" s="4">
        <v>22</v>
      </c>
      <c r="P1831" s="4">
        <v>99</v>
      </c>
      <c r="Q1831" s="4">
        <v>31</v>
      </c>
      <c r="R1831" s="4">
        <v>122</v>
      </c>
      <c r="S1831" s="4">
        <v>55</v>
      </c>
      <c r="T1831" s="4">
        <v>64</v>
      </c>
      <c r="U1831" s="4">
        <v>159</v>
      </c>
      <c r="V1831" s="4">
        <v>25</v>
      </c>
      <c r="W1831" s="4">
        <v>17</v>
      </c>
      <c r="X1831" s="4">
        <v>5</v>
      </c>
      <c r="Y1831" s="4">
        <v>29</v>
      </c>
      <c r="Z1831" s="4">
        <v>38</v>
      </c>
      <c r="AA1831" s="4">
        <v>18</v>
      </c>
      <c r="AB1831" s="4">
        <v>42</v>
      </c>
      <c r="AC1831" s="4">
        <v>127</v>
      </c>
      <c r="AD1831" s="4">
        <v>7</v>
      </c>
      <c r="AE1831" s="4">
        <v>19</v>
      </c>
      <c r="AF1831" s="4" t="s">
        <v>14</v>
      </c>
      <c r="AG1831" s="4">
        <v>85</v>
      </c>
      <c r="AH1831" s="4">
        <v>113</v>
      </c>
      <c r="AI1831" s="4">
        <v>5</v>
      </c>
      <c r="AJ1831" s="4">
        <v>100</v>
      </c>
      <c r="AK1831" s="4">
        <v>106</v>
      </c>
      <c r="AL1831" s="4" t="s">
        <v>14</v>
      </c>
      <c r="AM1831" s="4">
        <v>207</v>
      </c>
      <c r="AN1831" s="4" t="s">
        <v>14</v>
      </c>
      <c r="AO1831" s="4" t="s">
        <v>14</v>
      </c>
      <c r="AP1831" s="4" t="s">
        <v>14</v>
      </c>
      <c r="AQ1831" s="4" t="s">
        <v>14</v>
      </c>
      <c r="AR1831" s="4">
        <v>207</v>
      </c>
      <c r="AS1831" s="4" t="s">
        <v>14</v>
      </c>
      <c r="AT1831" s="4">
        <v>206</v>
      </c>
      <c r="AU1831" s="4">
        <v>21</v>
      </c>
      <c r="AV1831" s="4">
        <v>101</v>
      </c>
      <c r="AW1831" s="4">
        <v>104</v>
      </c>
      <c r="AX1831" s="4">
        <v>44</v>
      </c>
      <c r="AY1831" s="4">
        <v>22</v>
      </c>
    </row>
    <row r="1832" spans="1:51">
      <c r="A1832" s="3"/>
      <c r="C1832" s="11">
        <v>0.05</v>
      </c>
      <c r="D1832" s="11">
        <v>0.03</v>
      </c>
      <c r="E1832" s="11">
        <v>0</v>
      </c>
      <c r="F1832" s="11">
        <v>0.22</v>
      </c>
      <c r="G1832" s="11">
        <v>0.01</v>
      </c>
      <c r="H1832" s="11">
        <v>0.06</v>
      </c>
      <c r="I1832" s="11">
        <v>0.02</v>
      </c>
      <c r="J1832" s="11">
        <v>0.02</v>
      </c>
      <c r="K1832" s="11">
        <v>0.05</v>
      </c>
      <c r="L1832" s="11">
        <v>0.02</v>
      </c>
      <c r="M1832" s="4" t="s">
        <v>14</v>
      </c>
      <c r="N1832" s="11">
        <v>0.02</v>
      </c>
      <c r="O1832" s="11">
        <v>0.03</v>
      </c>
      <c r="P1832" s="11">
        <v>0.04</v>
      </c>
      <c r="Q1832" s="11">
        <v>0.03</v>
      </c>
      <c r="R1832" s="11">
        <v>0.05</v>
      </c>
      <c r="S1832" s="11">
        <v>0.03</v>
      </c>
      <c r="T1832" s="11">
        <v>0.04</v>
      </c>
      <c r="U1832" s="11">
        <v>0.23</v>
      </c>
      <c r="V1832" s="11">
        <v>0.05</v>
      </c>
      <c r="W1832" s="11">
        <v>0.01</v>
      </c>
      <c r="X1832" s="11">
        <v>0</v>
      </c>
      <c r="Y1832" s="11">
        <v>0.03</v>
      </c>
      <c r="Z1832" s="11">
        <v>0.05</v>
      </c>
      <c r="AA1832" s="11">
        <v>0.04</v>
      </c>
      <c r="AB1832" s="11">
        <v>0.05</v>
      </c>
      <c r="AC1832" s="11">
        <v>0.05</v>
      </c>
      <c r="AD1832" s="11">
        <v>0.04</v>
      </c>
      <c r="AE1832" s="11">
        <v>0.05</v>
      </c>
      <c r="AF1832" s="4" t="s">
        <v>14</v>
      </c>
      <c r="AG1832" s="11">
        <v>7.0000000000000007E-2</v>
      </c>
      <c r="AH1832" s="11">
        <v>7.0000000000000007E-2</v>
      </c>
      <c r="AI1832" s="11">
        <v>0.01</v>
      </c>
      <c r="AJ1832" s="11">
        <v>0.08</v>
      </c>
      <c r="AK1832" s="11">
        <v>0.04</v>
      </c>
      <c r="AL1832" s="4" t="s">
        <v>14</v>
      </c>
      <c r="AM1832" s="11">
        <v>0.88</v>
      </c>
      <c r="AN1832" s="4" t="s">
        <v>14</v>
      </c>
      <c r="AO1832" s="4" t="s">
        <v>14</v>
      </c>
      <c r="AP1832" s="4" t="s">
        <v>14</v>
      </c>
      <c r="AQ1832" s="4" t="s">
        <v>14</v>
      </c>
      <c r="AR1832" s="11">
        <v>0.13</v>
      </c>
      <c r="AS1832" s="4" t="s">
        <v>14</v>
      </c>
      <c r="AT1832" s="11">
        <v>0.06</v>
      </c>
      <c r="AU1832" s="11">
        <v>0.02</v>
      </c>
      <c r="AV1832" s="11">
        <v>0.05</v>
      </c>
      <c r="AW1832" s="11">
        <v>0.06</v>
      </c>
      <c r="AX1832" s="11">
        <v>0.08</v>
      </c>
      <c r="AY1832" s="11">
        <v>0.02</v>
      </c>
    </row>
    <row r="1833" spans="1:51">
      <c r="A1833" s="3"/>
      <c r="B1833" t="s">
        <v>452</v>
      </c>
      <c r="C1833" s="4">
        <v>21</v>
      </c>
      <c r="D1833" s="4">
        <v>10</v>
      </c>
      <c r="E1833" s="4">
        <v>2</v>
      </c>
      <c r="F1833" s="4">
        <v>8</v>
      </c>
      <c r="G1833" s="4">
        <v>1</v>
      </c>
      <c r="H1833" s="4">
        <v>9</v>
      </c>
      <c r="I1833" s="4">
        <v>5</v>
      </c>
      <c r="J1833" s="4">
        <v>6</v>
      </c>
      <c r="K1833" s="4">
        <v>11</v>
      </c>
      <c r="L1833" s="4" t="s">
        <v>14</v>
      </c>
      <c r="M1833" s="4">
        <v>1</v>
      </c>
      <c r="N1833" s="4" t="s">
        <v>14</v>
      </c>
      <c r="O1833" s="4">
        <v>4</v>
      </c>
      <c r="P1833" s="4">
        <v>10</v>
      </c>
      <c r="Q1833" s="4">
        <v>5</v>
      </c>
      <c r="R1833" s="4">
        <v>12</v>
      </c>
      <c r="S1833" s="4">
        <v>7</v>
      </c>
      <c r="T1833" s="4">
        <v>7</v>
      </c>
      <c r="U1833" s="4">
        <v>10</v>
      </c>
      <c r="V1833" s="4">
        <v>3</v>
      </c>
      <c r="W1833" s="4">
        <v>5</v>
      </c>
      <c r="X1833" s="4">
        <v>3</v>
      </c>
      <c r="Y1833" s="4">
        <v>4</v>
      </c>
      <c r="Z1833" s="4">
        <v>5</v>
      </c>
      <c r="AA1833" s="4">
        <v>7</v>
      </c>
      <c r="AB1833" s="4">
        <v>2</v>
      </c>
      <c r="AC1833" s="4">
        <v>17</v>
      </c>
      <c r="AD1833" s="4" t="s">
        <v>14</v>
      </c>
      <c r="AE1833" s="4">
        <v>1</v>
      </c>
      <c r="AF1833" s="4" t="s">
        <v>14</v>
      </c>
      <c r="AG1833" s="4">
        <v>9</v>
      </c>
      <c r="AH1833" s="4">
        <v>9</v>
      </c>
      <c r="AI1833" s="4">
        <v>3</v>
      </c>
      <c r="AJ1833" s="4">
        <v>6</v>
      </c>
      <c r="AK1833" s="4">
        <v>16</v>
      </c>
      <c r="AL1833" s="4" t="s">
        <v>14</v>
      </c>
      <c r="AM1833" s="4">
        <v>21</v>
      </c>
      <c r="AN1833" s="4" t="s">
        <v>14</v>
      </c>
      <c r="AO1833" s="4" t="s">
        <v>14</v>
      </c>
      <c r="AP1833" s="4" t="s">
        <v>14</v>
      </c>
      <c r="AQ1833" s="4" t="s">
        <v>14</v>
      </c>
      <c r="AR1833" s="4">
        <v>21</v>
      </c>
      <c r="AS1833" s="4">
        <v>3</v>
      </c>
      <c r="AT1833" s="4">
        <v>18</v>
      </c>
      <c r="AU1833" s="4">
        <v>3</v>
      </c>
      <c r="AV1833" s="4">
        <v>11</v>
      </c>
      <c r="AW1833" s="4">
        <v>12</v>
      </c>
      <c r="AX1833" s="4">
        <v>5</v>
      </c>
      <c r="AY1833" s="4">
        <v>4</v>
      </c>
    </row>
    <row r="1834" spans="1:51">
      <c r="A1834" s="3"/>
      <c r="C1834" s="11">
        <v>0.01</v>
      </c>
      <c r="D1834" s="11">
        <v>0</v>
      </c>
      <c r="E1834" s="11">
        <v>0</v>
      </c>
      <c r="F1834" s="11">
        <v>0.01</v>
      </c>
      <c r="G1834" s="11">
        <v>0.01</v>
      </c>
      <c r="H1834" s="11">
        <v>0.01</v>
      </c>
      <c r="I1834" s="11">
        <v>0</v>
      </c>
      <c r="J1834" s="11">
        <v>0</v>
      </c>
      <c r="K1834" s="11">
        <v>0.01</v>
      </c>
      <c r="L1834" s="4" t="s">
        <v>14</v>
      </c>
      <c r="M1834" s="11">
        <v>0.01</v>
      </c>
      <c r="N1834" s="4" t="s">
        <v>14</v>
      </c>
      <c r="O1834" s="11">
        <v>0</v>
      </c>
      <c r="P1834" s="11">
        <v>0</v>
      </c>
      <c r="Q1834" s="11">
        <v>0</v>
      </c>
      <c r="R1834" s="11">
        <v>0.01</v>
      </c>
      <c r="S1834" s="11">
        <v>0</v>
      </c>
      <c r="T1834" s="11">
        <v>0</v>
      </c>
      <c r="U1834" s="11">
        <v>0.01</v>
      </c>
      <c r="V1834" s="11">
        <v>0.01</v>
      </c>
      <c r="W1834" s="11">
        <v>0</v>
      </c>
      <c r="X1834" s="11">
        <v>0</v>
      </c>
      <c r="Y1834" s="11">
        <v>0</v>
      </c>
      <c r="Z1834" s="11">
        <v>0.01</v>
      </c>
      <c r="AA1834" s="11">
        <v>0.02</v>
      </c>
      <c r="AB1834" s="11">
        <v>0</v>
      </c>
      <c r="AC1834" s="11">
        <v>0.01</v>
      </c>
      <c r="AD1834" s="4" t="s">
        <v>14</v>
      </c>
      <c r="AE1834" s="11">
        <v>0</v>
      </c>
      <c r="AF1834" s="4" t="s">
        <v>14</v>
      </c>
      <c r="AG1834" s="11">
        <v>0.01</v>
      </c>
      <c r="AH1834" s="11">
        <v>0.01</v>
      </c>
      <c r="AI1834" s="11">
        <v>0</v>
      </c>
      <c r="AJ1834" s="11">
        <v>0</v>
      </c>
      <c r="AK1834" s="11">
        <v>0.01</v>
      </c>
      <c r="AL1834" s="4" t="s">
        <v>14</v>
      </c>
      <c r="AM1834" s="11">
        <v>0.09</v>
      </c>
      <c r="AN1834" s="4" t="s">
        <v>14</v>
      </c>
      <c r="AO1834" s="4" t="s">
        <v>14</v>
      </c>
      <c r="AP1834" s="4" t="s">
        <v>14</v>
      </c>
      <c r="AQ1834" s="4" t="s">
        <v>14</v>
      </c>
      <c r="AR1834" s="11">
        <v>0.01</v>
      </c>
      <c r="AS1834" s="11">
        <v>0.01</v>
      </c>
      <c r="AT1834" s="11">
        <v>0.01</v>
      </c>
      <c r="AU1834" s="11">
        <v>0</v>
      </c>
      <c r="AV1834" s="11">
        <v>0.01</v>
      </c>
      <c r="AW1834" s="11">
        <v>0.01</v>
      </c>
      <c r="AX1834" s="11">
        <v>0.01</v>
      </c>
      <c r="AY1834" s="11">
        <v>0</v>
      </c>
    </row>
    <row r="1835" spans="1:51">
      <c r="A1835" s="3"/>
      <c r="B1835" t="s">
        <v>453</v>
      </c>
      <c r="C1835" s="4">
        <v>8</v>
      </c>
      <c r="D1835" s="4">
        <v>6</v>
      </c>
      <c r="E1835" s="4" t="s">
        <v>14</v>
      </c>
      <c r="F1835" s="4">
        <v>2</v>
      </c>
      <c r="G1835" s="4" t="s">
        <v>14</v>
      </c>
      <c r="H1835" s="4">
        <v>2</v>
      </c>
      <c r="I1835" s="4">
        <v>2</v>
      </c>
      <c r="J1835" s="4">
        <v>2</v>
      </c>
      <c r="K1835" s="4">
        <v>2</v>
      </c>
      <c r="L1835" s="4">
        <v>1</v>
      </c>
      <c r="M1835" s="4" t="s">
        <v>14</v>
      </c>
      <c r="N1835" s="4" t="s">
        <v>14</v>
      </c>
      <c r="O1835" s="4">
        <v>1</v>
      </c>
      <c r="P1835" s="4">
        <v>3</v>
      </c>
      <c r="Q1835" s="4">
        <v>4</v>
      </c>
      <c r="R1835" s="4" t="s">
        <v>14</v>
      </c>
      <c r="S1835" s="4">
        <v>3</v>
      </c>
      <c r="T1835" s="4">
        <v>1</v>
      </c>
      <c r="U1835" s="4">
        <v>5</v>
      </c>
      <c r="V1835" s="4">
        <v>1</v>
      </c>
      <c r="W1835" s="4">
        <v>1</v>
      </c>
      <c r="X1835" s="4">
        <v>1</v>
      </c>
      <c r="Y1835" s="4" t="s">
        <v>14</v>
      </c>
      <c r="Z1835" s="4">
        <v>3</v>
      </c>
      <c r="AA1835" s="4">
        <v>1</v>
      </c>
      <c r="AB1835" s="4">
        <v>1</v>
      </c>
      <c r="AC1835" s="4">
        <v>5</v>
      </c>
      <c r="AD1835" s="4" t="s">
        <v>14</v>
      </c>
      <c r="AE1835" s="4">
        <v>2</v>
      </c>
      <c r="AF1835" s="4" t="s">
        <v>14</v>
      </c>
      <c r="AG1835" s="4">
        <v>5</v>
      </c>
      <c r="AH1835" s="4">
        <v>3</v>
      </c>
      <c r="AI1835" s="4" t="s">
        <v>14</v>
      </c>
      <c r="AJ1835" s="4">
        <v>2</v>
      </c>
      <c r="AK1835" s="4">
        <v>6</v>
      </c>
      <c r="AL1835" s="4" t="s">
        <v>14</v>
      </c>
      <c r="AM1835" s="4">
        <v>8</v>
      </c>
      <c r="AN1835" s="4" t="s">
        <v>14</v>
      </c>
      <c r="AO1835" s="4" t="s">
        <v>14</v>
      </c>
      <c r="AP1835" s="4" t="s">
        <v>14</v>
      </c>
      <c r="AQ1835" s="4" t="s">
        <v>14</v>
      </c>
      <c r="AR1835" s="4">
        <v>8</v>
      </c>
      <c r="AS1835" s="4">
        <v>1</v>
      </c>
      <c r="AT1835" s="4">
        <v>7</v>
      </c>
      <c r="AU1835" s="4">
        <v>2</v>
      </c>
      <c r="AV1835" s="4">
        <v>2</v>
      </c>
      <c r="AW1835" s="4">
        <v>4</v>
      </c>
      <c r="AX1835" s="4">
        <v>1</v>
      </c>
      <c r="AY1835" s="4" t="s">
        <v>14</v>
      </c>
    </row>
    <row r="1836" spans="1:51">
      <c r="A1836" s="3"/>
      <c r="C1836" s="11">
        <v>0</v>
      </c>
      <c r="D1836" s="11">
        <v>0</v>
      </c>
      <c r="E1836" s="4" t="s">
        <v>14</v>
      </c>
      <c r="F1836" s="11">
        <v>0</v>
      </c>
      <c r="G1836" s="4" t="s">
        <v>14</v>
      </c>
      <c r="H1836" s="11">
        <v>0</v>
      </c>
      <c r="I1836" s="11">
        <v>0</v>
      </c>
      <c r="J1836" s="11">
        <v>0</v>
      </c>
      <c r="K1836" s="11">
        <v>0</v>
      </c>
      <c r="L1836" s="11">
        <v>0</v>
      </c>
      <c r="M1836" s="4" t="s">
        <v>14</v>
      </c>
      <c r="N1836" s="4" t="s">
        <v>14</v>
      </c>
      <c r="O1836" s="11">
        <v>0</v>
      </c>
      <c r="P1836" s="11">
        <v>0</v>
      </c>
      <c r="Q1836" s="11">
        <v>0</v>
      </c>
      <c r="R1836" s="4" t="s">
        <v>14</v>
      </c>
      <c r="S1836" s="11">
        <v>0</v>
      </c>
      <c r="T1836" s="11">
        <v>0</v>
      </c>
      <c r="U1836" s="11">
        <v>0.01</v>
      </c>
      <c r="V1836" s="11">
        <v>0</v>
      </c>
      <c r="W1836" s="11">
        <v>0</v>
      </c>
      <c r="X1836" s="11">
        <v>0</v>
      </c>
      <c r="Y1836" s="4" t="s">
        <v>14</v>
      </c>
      <c r="Z1836" s="11">
        <v>0</v>
      </c>
      <c r="AA1836" s="11">
        <v>0</v>
      </c>
      <c r="AB1836" s="11">
        <v>0</v>
      </c>
      <c r="AC1836" s="11">
        <v>0</v>
      </c>
      <c r="AD1836" s="4" t="s">
        <v>14</v>
      </c>
      <c r="AE1836" s="11">
        <v>0.01</v>
      </c>
      <c r="AF1836" s="4" t="s">
        <v>14</v>
      </c>
      <c r="AG1836" s="11">
        <v>0</v>
      </c>
      <c r="AH1836" s="11">
        <v>0</v>
      </c>
      <c r="AI1836" s="4" t="s">
        <v>14</v>
      </c>
      <c r="AJ1836" s="11">
        <v>0</v>
      </c>
      <c r="AK1836" s="11">
        <v>0</v>
      </c>
      <c r="AL1836" s="4" t="s">
        <v>14</v>
      </c>
      <c r="AM1836" s="11">
        <v>0.03</v>
      </c>
      <c r="AN1836" s="4" t="s">
        <v>14</v>
      </c>
      <c r="AO1836" s="4" t="s">
        <v>14</v>
      </c>
      <c r="AP1836" s="4" t="s">
        <v>14</v>
      </c>
      <c r="AQ1836" s="4" t="s">
        <v>14</v>
      </c>
      <c r="AR1836" s="11">
        <v>0.01</v>
      </c>
      <c r="AS1836" s="11">
        <v>0</v>
      </c>
      <c r="AT1836" s="11">
        <v>0</v>
      </c>
      <c r="AU1836" s="11">
        <v>0</v>
      </c>
      <c r="AV1836" s="11">
        <v>0</v>
      </c>
      <c r="AW1836" s="11">
        <v>0</v>
      </c>
      <c r="AX1836" s="11">
        <v>0</v>
      </c>
      <c r="AY1836" s="4" t="s">
        <v>14</v>
      </c>
    </row>
    <row r="1837" spans="1:51">
      <c r="A1837" s="3"/>
      <c r="B1837" t="s">
        <v>454</v>
      </c>
      <c r="C1837" s="4">
        <v>13</v>
      </c>
      <c r="D1837" s="4">
        <v>11</v>
      </c>
      <c r="E1837" s="4">
        <v>1</v>
      </c>
      <c r="F1837" s="4">
        <v>2</v>
      </c>
      <c r="G1837" s="4" t="s">
        <v>14</v>
      </c>
      <c r="H1837" s="4">
        <v>4</v>
      </c>
      <c r="I1837" s="4">
        <v>7</v>
      </c>
      <c r="J1837" s="4">
        <v>5</v>
      </c>
      <c r="K1837" s="4">
        <v>6</v>
      </c>
      <c r="L1837" s="4">
        <v>1</v>
      </c>
      <c r="M1837" s="4" t="s">
        <v>14</v>
      </c>
      <c r="N1837" s="4" t="s">
        <v>14</v>
      </c>
      <c r="O1837" s="4">
        <v>3</v>
      </c>
      <c r="P1837" s="4">
        <v>8</v>
      </c>
      <c r="Q1837" s="4">
        <v>3</v>
      </c>
      <c r="R1837" s="4">
        <v>9</v>
      </c>
      <c r="S1837" s="4">
        <v>7</v>
      </c>
      <c r="T1837" s="4">
        <v>4</v>
      </c>
      <c r="U1837" s="4">
        <v>2</v>
      </c>
      <c r="V1837" s="4">
        <v>1</v>
      </c>
      <c r="W1837" s="4">
        <v>7</v>
      </c>
      <c r="X1837" s="4">
        <v>4</v>
      </c>
      <c r="Y1837" s="4">
        <v>2</v>
      </c>
      <c r="Z1837" s="4">
        <v>2</v>
      </c>
      <c r="AA1837" s="4">
        <v>3</v>
      </c>
      <c r="AB1837" s="4">
        <v>2</v>
      </c>
      <c r="AC1837" s="4">
        <v>9</v>
      </c>
      <c r="AD1837" s="4">
        <v>2</v>
      </c>
      <c r="AE1837" s="4">
        <v>3</v>
      </c>
      <c r="AF1837" s="4" t="s">
        <v>14</v>
      </c>
      <c r="AG1837" s="4">
        <v>5</v>
      </c>
      <c r="AH1837" s="4">
        <v>8</v>
      </c>
      <c r="AI1837" s="4">
        <v>1</v>
      </c>
      <c r="AJ1837" s="4">
        <v>5</v>
      </c>
      <c r="AK1837" s="4">
        <v>7</v>
      </c>
      <c r="AL1837" s="4" t="s">
        <v>14</v>
      </c>
      <c r="AM1837" s="4" t="s">
        <v>14</v>
      </c>
      <c r="AN1837" s="4">
        <v>13</v>
      </c>
      <c r="AO1837" s="4" t="s">
        <v>14</v>
      </c>
      <c r="AP1837" s="4" t="s">
        <v>14</v>
      </c>
      <c r="AQ1837" s="4" t="s">
        <v>14</v>
      </c>
      <c r="AR1837" s="4">
        <v>13</v>
      </c>
      <c r="AS1837" s="4" t="s">
        <v>14</v>
      </c>
      <c r="AT1837" s="4">
        <v>12</v>
      </c>
      <c r="AU1837" s="4">
        <v>6</v>
      </c>
      <c r="AV1837" s="4">
        <v>5</v>
      </c>
      <c r="AW1837" s="4">
        <v>10</v>
      </c>
      <c r="AX1837" s="4">
        <v>3</v>
      </c>
      <c r="AY1837" s="4">
        <v>1</v>
      </c>
    </row>
    <row r="1838" spans="1:51">
      <c r="A1838" s="3"/>
      <c r="C1838" s="11">
        <v>0</v>
      </c>
      <c r="D1838" s="11">
        <v>0</v>
      </c>
      <c r="E1838" s="11">
        <v>0</v>
      </c>
      <c r="F1838" s="11">
        <v>0</v>
      </c>
      <c r="G1838" s="4" t="s">
        <v>14</v>
      </c>
      <c r="H1838" s="11">
        <v>0</v>
      </c>
      <c r="I1838" s="11">
        <v>0</v>
      </c>
      <c r="J1838" s="11">
        <v>0</v>
      </c>
      <c r="K1838" s="11">
        <v>0</v>
      </c>
      <c r="L1838" s="11">
        <v>0</v>
      </c>
      <c r="M1838" s="4" t="s">
        <v>14</v>
      </c>
      <c r="N1838" s="4" t="s">
        <v>14</v>
      </c>
      <c r="O1838" s="11">
        <v>0</v>
      </c>
      <c r="P1838" s="11">
        <v>0</v>
      </c>
      <c r="Q1838" s="11">
        <v>0</v>
      </c>
      <c r="R1838" s="11">
        <v>0</v>
      </c>
      <c r="S1838" s="11">
        <v>0</v>
      </c>
      <c r="T1838" s="11">
        <v>0</v>
      </c>
      <c r="U1838" s="11">
        <v>0</v>
      </c>
      <c r="V1838" s="11">
        <v>0</v>
      </c>
      <c r="W1838" s="11">
        <v>0.01</v>
      </c>
      <c r="X1838" s="11">
        <v>0</v>
      </c>
      <c r="Y1838" s="11">
        <v>0</v>
      </c>
      <c r="Z1838" s="11">
        <v>0</v>
      </c>
      <c r="AA1838" s="11">
        <v>0.01</v>
      </c>
      <c r="AB1838" s="11">
        <v>0</v>
      </c>
      <c r="AC1838" s="11">
        <v>0</v>
      </c>
      <c r="AD1838" s="11">
        <v>0.01</v>
      </c>
      <c r="AE1838" s="11">
        <v>0.01</v>
      </c>
      <c r="AF1838" s="4" t="s">
        <v>14</v>
      </c>
      <c r="AG1838" s="11">
        <v>0</v>
      </c>
      <c r="AH1838" s="11">
        <v>0</v>
      </c>
      <c r="AI1838" s="11">
        <v>0</v>
      </c>
      <c r="AJ1838" s="11">
        <v>0</v>
      </c>
      <c r="AK1838" s="11">
        <v>0</v>
      </c>
      <c r="AL1838" s="4" t="s">
        <v>14</v>
      </c>
      <c r="AM1838" s="4" t="s">
        <v>14</v>
      </c>
      <c r="AN1838" s="11">
        <v>0.5</v>
      </c>
      <c r="AO1838" s="4" t="s">
        <v>14</v>
      </c>
      <c r="AP1838" s="4" t="s">
        <v>14</v>
      </c>
      <c r="AQ1838" s="4" t="s">
        <v>14</v>
      </c>
      <c r="AR1838" s="11">
        <v>0.01</v>
      </c>
      <c r="AS1838" s="4" t="s">
        <v>14</v>
      </c>
      <c r="AT1838" s="11">
        <v>0</v>
      </c>
      <c r="AU1838" s="11">
        <v>0.01</v>
      </c>
      <c r="AV1838" s="11">
        <v>0</v>
      </c>
      <c r="AW1838" s="11">
        <v>0.01</v>
      </c>
      <c r="AX1838" s="11">
        <v>0</v>
      </c>
      <c r="AY1838" s="11">
        <v>0</v>
      </c>
    </row>
    <row r="1839" spans="1:51">
      <c r="A1839" s="3"/>
      <c r="B1839" t="s">
        <v>455</v>
      </c>
      <c r="C1839" s="4">
        <v>4</v>
      </c>
      <c r="D1839" s="4">
        <v>3</v>
      </c>
      <c r="E1839" s="4">
        <v>1</v>
      </c>
      <c r="F1839" s="4" t="s">
        <v>14</v>
      </c>
      <c r="G1839" s="4" t="s">
        <v>14</v>
      </c>
      <c r="H1839" s="4">
        <v>2</v>
      </c>
      <c r="I1839" s="4" t="s">
        <v>14</v>
      </c>
      <c r="J1839" s="4">
        <v>1</v>
      </c>
      <c r="K1839" s="4">
        <v>1</v>
      </c>
      <c r="L1839" s="4" t="s">
        <v>14</v>
      </c>
      <c r="M1839" s="4" t="s">
        <v>14</v>
      </c>
      <c r="N1839" s="4" t="s">
        <v>14</v>
      </c>
      <c r="O1839" s="4">
        <v>1</v>
      </c>
      <c r="P1839" s="4">
        <v>1</v>
      </c>
      <c r="Q1839" s="4">
        <v>1</v>
      </c>
      <c r="R1839" s="4">
        <v>1</v>
      </c>
      <c r="S1839" s="4">
        <v>1</v>
      </c>
      <c r="T1839" s="4">
        <v>1</v>
      </c>
      <c r="U1839" s="4">
        <v>3</v>
      </c>
      <c r="V1839" s="4" t="s">
        <v>14</v>
      </c>
      <c r="W1839" s="4">
        <v>1</v>
      </c>
      <c r="X1839" s="4" t="s">
        <v>14</v>
      </c>
      <c r="Y1839" s="4">
        <v>2</v>
      </c>
      <c r="Z1839" s="4">
        <v>2</v>
      </c>
      <c r="AA1839" s="4" t="s">
        <v>14</v>
      </c>
      <c r="AB1839" s="4" t="s">
        <v>14</v>
      </c>
      <c r="AC1839" s="4">
        <v>4</v>
      </c>
      <c r="AD1839" s="4" t="s">
        <v>14</v>
      </c>
      <c r="AE1839" s="4" t="s">
        <v>14</v>
      </c>
      <c r="AF1839" s="4" t="s">
        <v>14</v>
      </c>
      <c r="AG1839" s="4">
        <v>4</v>
      </c>
      <c r="AH1839" s="4" t="s">
        <v>14</v>
      </c>
      <c r="AI1839" s="4" t="s">
        <v>14</v>
      </c>
      <c r="AJ1839" s="4">
        <v>2</v>
      </c>
      <c r="AK1839" s="4">
        <v>2</v>
      </c>
      <c r="AL1839" s="4" t="s">
        <v>14</v>
      </c>
      <c r="AM1839" s="4" t="s">
        <v>14</v>
      </c>
      <c r="AN1839" s="4">
        <v>4</v>
      </c>
      <c r="AO1839" s="4" t="s">
        <v>14</v>
      </c>
      <c r="AP1839" s="4" t="s">
        <v>14</v>
      </c>
      <c r="AQ1839" s="4" t="s">
        <v>14</v>
      </c>
      <c r="AR1839" s="4">
        <v>4</v>
      </c>
      <c r="AS1839" s="4" t="s">
        <v>14</v>
      </c>
      <c r="AT1839" s="4">
        <v>4</v>
      </c>
      <c r="AU1839" s="4">
        <v>1</v>
      </c>
      <c r="AV1839" s="4">
        <v>1</v>
      </c>
      <c r="AW1839" s="4" t="s">
        <v>14</v>
      </c>
      <c r="AX1839" s="4" t="s">
        <v>14</v>
      </c>
      <c r="AY1839" s="4">
        <v>1</v>
      </c>
    </row>
    <row r="1840" spans="1:51">
      <c r="A1840" s="3"/>
      <c r="C1840" s="11">
        <v>0</v>
      </c>
      <c r="D1840" s="11">
        <v>0</v>
      </c>
      <c r="E1840" s="11">
        <v>0</v>
      </c>
      <c r="F1840" s="4" t="s">
        <v>14</v>
      </c>
      <c r="G1840" s="4" t="s">
        <v>14</v>
      </c>
      <c r="H1840" s="11">
        <v>0</v>
      </c>
      <c r="I1840" s="4" t="s">
        <v>14</v>
      </c>
      <c r="J1840" s="11">
        <v>0</v>
      </c>
      <c r="K1840" s="11">
        <v>0</v>
      </c>
      <c r="L1840" s="4" t="s">
        <v>14</v>
      </c>
      <c r="M1840" s="4" t="s">
        <v>14</v>
      </c>
      <c r="N1840" s="4" t="s">
        <v>14</v>
      </c>
      <c r="O1840" s="11">
        <v>0</v>
      </c>
      <c r="P1840" s="11">
        <v>0</v>
      </c>
      <c r="Q1840" s="11">
        <v>0</v>
      </c>
      <c r="R1840" s="11">
        <v>0</v>
      </c>
      <c r="S1840" s="11">
        <v>0</v>
      </c>
      <c r="T1840" s="11">
        <v>0</v>
      </c>
      <c r="U1840" s="11">
        <v>0</v>
      </c>
      <c r="V1840" s="4" t="s">
        <v>14</v>
      </c>
      <c r="W1840" s="11">
        <v>0</v>
      </c>
      <c r="X1840" s="4" t="s">
        <v>14</v>
      </c>
      <c r="Y1840" s="11">
        <v>0</v>
      </c>
      <c r="Z1840" s="11">
        <v>0</v>
      </c>
      <c r="AA1840" s="4" t="s">
        <v>14</v>
      </c>
      <c r="AB1840" s="4" t="s">
        <v>14</v>
      </c>
      <c r="AC1840" s="11">
        <v>0</v>
      </c>
      <c r="AD1840" s="4" t="s">
        <v>14</v>
      </c>
      <c r="AE1840" s="4" t="s">
        <v>14</v>
      </c>
      <c r="AF1840" s="4" t="s">
        <v>14</v>
      </c>
      <c r="AG1840" s="11">
        <v>0</v>
      </c>
      <c r="AH1840" s="4" t="s">
        <v>14</v>
      </c>
      <c r="AI1840" s="4" t="s">
        <v>14</v>
      </c>
      <c r="AJ1840" s="11">
        <v>0</v>
      </c>
      <c r="AK1840" s="11">
        <v>0</v>
      </c>
      <c r="AL1840" s="4" t="s">
        <v>14</v>
      </c>
      <c r="AM1840" s="4" t="s">
        <v>14</v>
      </c>
      <c r="AN1840" s="11">
        <v>0.14000000000000001</v>
      </c>
      <c r="AO1840" s="4" t="s">
        <v>14</v>
      </c>
      <c r="AP1840" s="4" t="s">
        <v>14</v>
      </c>
      <c r="AQ1840" s="4" t="s">
        <v>14</v>
      </c>
      <c r="AR1840" s="11">
        <v>0</v>
      </c>
      <c r="AS1840" s="4" t="s">
        <v>14</v>
      </c>
      <c r="AT1840" s="11">
        <v>0</v>
      </c>
      <c r="AU1840" s="11">
        <v>0</v>
      </c>
      <c r="AV1840" s="11">
        <v>0</v>
      </c>
      <c r="AW1840" s="4" t="s">
        <v>14</v>
      </c>
      <c r="AX1840" s="4" t="s">
        <v>14</v>
      </c>
      <c r="AY1840" s="11">
        <v>0</v>
      </c>
    </row>
    <row r="1841" spans="1:51">
      <c r="A1841" s="3"/>
      <c r="B1841" t="s">
        <v>456</v>
      </c>
      <c r="C1841" s="4">
        <v>4</v>
      </c>
      <c r="D1841" s="4" t="s">
        <v>14</v>
      </c>
      <c r="E1841" s="4" t="s">
        <v>14</v>
      </c>
      <c r="F1841" s="4">
        <v>4</v>
      </c>
      <c r="G1841" s="4" t="s">
        <v>14</v>
      </c>
      <c r="H1841" s="4">
        <v>2</v>
      </c>
      <c r="I1841" s="4" t="s">
        <v>14</v>
      </c>
      <c r="J1841" s="4">
        <v>2</v>
      </c>
      <c r="K1841" s="4" t="s">
        <v>14</v>
      </c>
      <c r="L1841" s="4" t="s">
        <v>14</v>
      </c>
      <c r="M1841" s="4" t="s">
        <v>14</v>
      </c>
      <c r="N1841" s="4" t="s">
        <v>14</v>
      </c>
      <c r="O1841" s="4" t="s">
        <v>14</v>
      </c>
      <c r="P1841" s="4">
        <v>2</v>
      </c>
      <c r="Q1841" s="4" t="s">
        <v>14</v>
      </c>
      <c r="R1841" s="4">
        <v>2</v>
      </c>
      <c r="S1841" s="4">
        <v>2</v>
      </c>
      <c r="T1841" s="4" t="s">
        <v>14</v>
      </c>
      <c r="U1841" s="4">
        <v>4</v>
      </c>
      <c r="V1841" s="4" t="s">
        <v>14</v>
      </c>
      <c r="W1841" s="4" t="s">
        <v>14</v>
      </c>
      <c r="X1841" s="4" t="s">
        <v>14</v>
      </c>
      <c r="Y1841" s="4" t="s">
        <v>14</v>
      </c>
      <c r="Z1841" s="4">
        <v>2</v>
      </c>
      <c r="AA1841" s="4" t="s">
        <v>14</v>
      </c>
      <c r="AB1841" s="4" t="s">
        <v>14</v>
      </c>
      <c r="AC1841" s="4">
        <v>2</v>
      </c>
      <c r="AD1841" s="4" t="s">
        <v>14</v>
      </c>
      <c r="AE1841" s="4" t="s">
        <v>14</v>
      </c>
      <c r="AF1841" s="4" t="s">
        <v>14</v>
      </c>
      <c r="AG1841" s="4">
        <v>4</v>
      </c>
      <c r="AH1841" s="4" t="s">
        <v>14</v>
      </c>
      <c r="AI1841" s="4" t="s">
        <v>14</v>
      </c>
      <c r="AJ1841" s="4" t="s">
        <v>14</v>
      </c>
      <c r="AK1841" s="4">
        <v>4</v>
      </c>
      <c r="AL1841" s="4" t="s">
        <v>14</v>
      </c>
      <c r="AM1841" s="4" t="s">
        <v>14</v>
      </c>
      <c r="AN1841" s="4">
        <v>4</v>
      </c>
      <c r="AO1841" s="4" t="s">
        <v>14</v>
      </c>
      <c r="AP1841" s="4" t="s">
        <v>14</v>
      </c>
      <c r="AQ1841" s="4" t="s">
        <v>14</v>
      </c>
      <c r="AR1841" s="4">
        <v>4</v>
      </c>
      <c r="AS1841" s="4" t="s">
        <v>14</v>
      </c>
      <c r="AT1841" s="4">
        <v>4</v>
      </c>
      <c r="AU1841" s="4" t="s">
        <v>14</v>
      </c>
      <c r="AV1841" s="4">
        <v>2</v>
      </c>
      <c r="AW1841" s="4">
        <v>2</v>
      </c>
      <c r="AX1841" s="4" t="s">
        <v>14</v>
      </c>
      <c r="AY1841" s="4" t="s">
        <v>14</v>
      </c>
    </row>
    <row r="1842" spans="1:51">
      <c r="A1842" s="3"/>
      <c r="C1842" s="11">
        <v>0</v>
      </c>
      <c r="D1842" s="4" t="s">
        <v>14</v>
      </c>
      <c r="E1842" s="4" t="s">
        <v>14</v>
      </c>
      <c r="F1842" s="11">
        <v>0.01</v>
      </c>
      <c r="G1842" s="4" t="s">
        <v>14</v>
      </c>
      <c r="H1842" s="11">
        <v>0</v>
      </c>
      <c r="I1842" s="4" t="s">
        <v>14</v>
      </c>
      <c r="J1842" s="11">
        <v>0</v>
      </c>
      <c r="K1842" s="4" t="s">
        <v>14</v>
      </c>
      <c r="L1842" s="4" t="s">
        <v>14</v>
      </c>
      <c r="M1842" s="4" t="s">
        <v>14</v>
      </c>
      <c r="N1842" s="4" t="s">
        <v>14</v>
      </c>
      <c r="O1842" s="4" t="s">
        <v>14</v>
      </c>
      <c r="P1842" s="11">
        <v>0</v>
      </c>
      <c r="Q1842" s="4" t="s">
        <v>14</v>
      </c>
      <c r="R1842" s="11">
        <v>0</v>
      </c>
      <c r="S1842" s="11">
        <v>0</v>
      </c>
      <c r="T1842" s="4" t="s">
        <v>14</v>
      </c>
      <c r="U1842" s="11">
        <v>0.01</v>
      </c>
      <c r="V1842" s="4" t="s">
        <v>14</v>
      </c>
      <c r="W1842" s="4" t="s">
        <v>14</v>
      </c>
      <c r="X1842" s="4" t="s">
        <v>14</v>
      </c>
      <c r="Y1842" s="4" t="s">
        <v>14</v>
      </c>
      <c r="Z1842" s="11">
        <v>0</v>
      </c>
      <c r="AA1842" s="4" t="s">
        <v>14</v>
      </c>
      <c r="AB1842" s="4" t="s">
        <v>14</v>
      </c>
      <c r="AC1842" s="11">
        <v>0</v>
      </c>
      <c r="AD1842" s="4" t="s">
        <v>14</v>
      </c>
      <c r="AE1842" s="4" t="s">
        <v>14</v>
      </c>
      <c r="AF1842" s="4" t="s">
        <v>14</v>
      </c>
      <c r="AG1842" s="11">
        <v>0</v>
      </c>
      <c r="AH1842" s="4" t="s">
        <v>14</v>
      </c>
      <c r="AI1842" s="4" t="s">
        <v>14</v>
      </c>
      <c r="AJ1842" s="4" t="s">
        <v>14</v>
      </c>
      <c r="AK1842" s="11">
        <v>0</v>
      </c>
      <c r="AL1842" s="4" t="s">
        <v>14</v>
      </c>
      <c r="AM1842" s="4" t="s">
        <v>14</v>
      </c>
      <c r="AN1842" s="11">
        <v>0.15</v>
      </c>
      <c r="AO1842" s="4" t="s">
        <v>14</v>
      </c>
      <c r="AP1842" s="4" t="s">
        <v>14</v>
      </c>
      <c r="AQ1842" s="4" t="s">
        <v>14</v>
      </c>
      <c r="AR1842" s="11">
        <v>0</v>
      </c>
      <c r="AS1842" s="4" t="s">
        <v>14</v>
      </c>
      <c r="AT1842" s="11">
        <v>0</v>
      </c>
      <c r="AU1842" s="4" t="s">
        <v>14</v>
      </c>
      <c r="AV1842" s="11">
        <v>0</v>
      </c>
      <c r="AW1842" s="11">
        <v>0</v>
      </c>
      <c r="AX1842" s="4" t="s">
        <v>14</v>
      </c>
      <c r="AY1842" s="4" t="s">
        <v>14</v>
      </c>
    </row>
    <row r="1843" spans="1:51">
      <c r="A1843" s="3"/>
      <c r="B1843" t="s">
        <v>457</v>
      </c>
      <c r="C1843" s="4">
        <v>5</v>
      </c>
      <c r="D1843" s="4">
        <v>4</v>
      </c>
      <c r="E1843" s="4">
        <v>2</v>
      </c>
      <c r="F1843" s="4" t="s">
        <v>14</v>
      </c>
      <c r="G1843" s="4" t="s">
        <v>14</v>
      </c>
      <c r="H1843" s="4">
        <v>5</v>
      </c>
      <c r="I1843" s="4" t="s">
        <v>14</v>
      </c>
      <c r="J1843" s="4">
        <v>1</v>
      </c>
      <c r="K1843" s="4">
        <v>5</v>
      </c>
      <c r="L1843" s="4" t="s">
        <v>14</v>
      </c>
      <c r="M1843" s="4" t="s">
        <v>14</v>
      </c>
      <c r="N1843" s="4">
        <v>1</v>
      </c>
      <c r="O1843" s="4">
        <v>2</v>
      </c>
      <c r="P1843" s="4">
        <v>4</v>
      </c>
      <c r="Q1843" s="4">
        <v>4</v>
      </c>
      <c r="R1843" s="4">
        <v>2</v>
      </c>
      <c r="S1843" s="4">
        <v>3</v>
      </c>
      <c r="T1843" s="4">
        <v>3</v>
      </c>
      <c r="U1843" s="4">
        <v>1</v>
      </c>
      <c r="V1843" s="4">
        <v>1</v>
      </c>
      <c r="W1843" s="4">
        <v>3</v>
      </c>
      <c r="X1843" s="4">
        <v>1</v>
      </c>
      <c r="Y1843" s="4">
        <v>1</v>
      </c>
      <c r="Z1843" s="4" t="s">
        <v>14</v>
      </c>
      <c r="AA1843" s="4">
        <v>3</v>
      </c>
      <c r="AB1843" s="4">
        <v>2</v>
      </c>
      <c r="AC1843" s="4">
        <v>5</v>
      </c>
      <c r="AD1843" s="4" t="s">
        <v>14</v>
      </c>
      <c r="AE1843" s="4" t="s">
        <v>14</v>
      </c>
      <c r="AF1843" s="4" t="s">
        <v>14</v>
      </c>
      <c r="AG1843" s="4">
        <v>4</v>
      </c>
      <c r="AH1843" s="4">
        <v>2</v>
      </c>
      <c r="AI1843" s="4" t="s">
        <v>14</v>
      </c>
      <c r="AJ1843" s="4">
        <v>1</v>
      </c>
      <c r="AK1843" s="4">
        <v>5</v>
      </c>
      <c r="AL1843" s="4" t="s">
        <v>14</v>
      </c>
      <c r="AM1843" s="4" t="s">
        <v>14</v>
      </c>
      <c r="AN1843" s="4">
        <v>5</v>
      </c>
      <c r="AO1843" s="4" t="s">
        <v>14</v>
      </c>
      <c r="AP1843" s="4" t="s">
        <v>14</v>
      </c>
      <c r="AQ1843" s="4" t="s">
        <v>14</v>
      </c>
      <c r="AR1843" s="4">
        <v>5</v>
      </c>
      <c r="AS1843" s="4" t="s">
        <v>14</v>
      </c>
      <c r="AT1843" s="4">
        <v>5</v>
      </c>
      <c r="AU1843" s="4">
        <v>4</v>
      </c>
      <c r="AV1843" s="4">
        <v>2</v>
      </c>
      <c r="AW1843" s="4">
        <v>2</v>
      </c>
      <c r="AX1843" s="4">
        <v>1</v>
      </c>
      <c r="AY1843" s="4">
        <v>3</v>
      </c>
    </row>
    <row r="1844" spans="1:51">
      <c r="A1844" s="3"/>
      <c r="C1844" s="11">
        <v>0</v>
      </c>
      <c r="D1844" s="11">
        <v>0</v>
      </c>
      <c r="E1844" s="11">
        <v>0</v>
      </c>
      <c r="F1844" s="4" t="s">
        <v>14</v>
      </c>
      <c r="G1844" s="4" t="s">
        <v>14</v>
      </c>
      <c r="H1844" s="11">
        <v>0</v>
      </c>
      <c r="I1844" s="4" t="s">
        <v>14</v>
      </c>
      <c r="J1844" s="11">
        <v>0</v>
      </c>
      <c r="K1844" s="11">
        <v>0</v>
      </c>
      <c r="L1844" s="4" t="s">
        <v>14</v>
      </c>
      <c r="M1844" s="4" t="s">
        <v>14</v>
      </c>
      <c r="N1844" s="11">
        <v>0.01</v>
      </c>
      <c r="O1844" s="11">
        <v>0</v>
      </c>
      <c r="P1844" s="11">
        <v>0</v>
      </c>
      <c r="Q1844" s="11">
        <v>0</v>
      </c>
      <c r="R1844" s="11">
        <v>0</v>
      </c>
      <c r="S1844" s="11">
        <v>0</v>
      </c>
      <c r="T1844" s="11">
        <v>0</v>
      </c>
      <c r="U1844" s="11">
        <v>0</v>
      </c>
      <c r="V1844" s="11">
        <v>0</v>
      </c>
      <c r="W1844" s="11">
        <v>0</v>
      </c>
      <c r="X1844" s="11">
        <v>0</v>
      </c>
      <c r="Y1844" s="11">
        <v>0</v>
      </c>
      <c r="Z1844" s="4" t="s">
        <v>14</v>
      </c>
      <c r="AA1844" s="11">
        <v>0.01</v>
      </c>
      <c r="AB1844" s="11">
        <v>0</v>
      </c>
      <c r="AC1844" s="11">
        <v>0</v>
      </c>
      <c r="AD1844" s="4" t="s">
        <v>14</v>
      </c>
      <c r="AE1844" s="4" t="s">
        <v>14</v>
      </c>
      <c r="AF1844" s="4" t="s">
        <v>14</v>
      </c>
      <c r="AG1844" s="11">
        <v>0</v>
      </c>
      <c r="AH1844" s="11">
        <v>0</v>
      </c>
      <c r="AI1844" s="4" t="s">
        <v>14</v>
      </c>
      <c r="AJ1844" s="11">
        <v>0</v>
      </c>
      <c r="AK1844" s="11">
        <v>0</v>
      </c>
      <c r="AL1844" s="4" t="s">
        <v>14</v>
      </c>
      <c r="AM1844" s="4" t="s">
        <v>14</v>
      </c>
      <c r="AN1844" s="11">
        <v>0.2</v>
      </c>
      <c r="AO1844" s="4" t="s">
        <v>14</v>
      </c>
      <c r="AP1844" s="4" t="s">
        <v>14</v>
      </c>
      <c r="AQ1844" s="4" t="s">
        <v>14</v>
      </c>
      <c r="AR1844" s="11">
        <v>0</v>
      </c>
      <c r="AS1844" s="4" t="s">
        <v>14</v>
      </c>
      <c r="AT1844" s="11">
        <v>0</v>
      </c>
      <c r="AU1844" s="11">
        <v>0</v>
      </c>
      <c r="AV1844" s="11">
        <v>0</v>
      </c>
      <c r="AW1844" s="11">
        <v>0</v>
      </c>
      <c r="AX1844" s="11">
        <v>0</v>
      </c>
      <c r="AY1844" s="11">
        <v>0</v>
      </c>
    </row>
    <row r="1845" spans="1:51">
      <c r="A1845" s="3"/>
      <c r="B1845" t="s">
        <v>458</v>
      </c>
      <c r="C1845" s="4">
        <v>18</v>
      </c>
      <c r="D1845" s="4">
        <v>9</v>
      </c>
      <c r="E1845" s="4">
        <v>5</v>
      </c>
      <c r="F1845" s="4">
        <v>2</v>
      </c>
      <c r="G1845" s="4">
        <v>2</v>
      </c>
      <c r="H1845" s="4">
        <v>7</v>
      </c>
      <c r="I1845" s="4">
        <v>9</v>
      </c>
      <c r="J1845" s="4">
        <v>5</v>
      </c>
      <c r="K1845" s="4">
        <v>11</v>
      </c>
      <c r="L1845" s="4">
        <v>2</v>
      </c>
      <c r="M1845" s="4" t="s">
        <v>14</v>
      </c>
      <c r="N1845" s="4">
        <v>1</v>
      </c>
      <c r="O1845" s="4">
        <v>2</v>
      </c>
      <c r="P1845" s="4">
        <v>14</v>
      </c>
      <c r="Q1845" s="4">
        <v>5</v>
      </c>
      <c r="R1845" s="4">
        <v>14</v>
      </c>
      <c r="S1845" s="4">
        <v>9</v>
      </c>
      <c r="T1845" s="4">
        <v>7</v>
      </c>
      <c r="U1845" s="4">
        <v>1</v>
      </c>
      <c r="V1845" s="4">
        <v>6</v>
      </c>
      <c r="W1845" s="4">
        <v>6</v>
      </c>
      <c r="X1845" s="4">
        <v>5</v>
      </c>
      <c r="Y1845" s="4">
        <v>2</v>
      </c>
      <c r="Z1845" s="4">
        <v>3</v>
      </c>
      <c r="AA1845" s="4">
        <v>5</v>
      </c>
      <c r="AB1845" s="4">
        <v>5</v>
      </c>
      <c r="AC1845" s="4">
        <v>14</v>
      </c>
      <c r="AD1845" s="4">
        <v>2</v>
      </c>
      <c r="AE1845" s="4">
        <v>1</v>
      </c>
      <c r="AF1845" s="4" t="s">
        <v>14</v>
      </c>
      <c r="AG1845" s="4">
        <v>4</v>
      </c>
      <c r="AH1845" s="4">
        <v>11</v>
      </c>
      <c r="AI1845" s="4">
        <v>3</v>
      </c>
      <c r="AJ1845" s="4">
        <v>1</v>
      </c>
      <c r="AK1845" s="4">
        <v>16</v>
      </c>
      <c r="AL1845" s="4" t="s">
        <v>14</v>
      </c>
      <c r="AM1845" s="4" t="s">
        <v>14</v>
      </c>
      <c r="AN1845" s="4" t="s">
        <v>14</v>
      </c>
      <c r="AO1845" s="4">
        <v>18</v>
      </c>
      <c r="AP1845" s="4" t="s">
        <v>14</v>
      </c>
      <c r="AQ1845" s="4">
        <v>18</v>
      </c>
      <c r="AR1845" s="4" t="s">
        <v>14</v>
      </c>
      <c r="AS1845" s="4">
        <v>4</v>
      </c>
      <c r="AT1845" s="4">
        <v>13</v>
      </c>
      <c r="AU1845" s="4">
        <v>2</v>
      </c>
      <c r="AV1845" s="4">
        <v>14</v>
      </c>
      <c r="AW1845" s="4">
        <v>10</v>
      </c>
      <c r="AX1845" s="4">
        <v>3</v>
      </c>
      <c r="AY1845" s="4">
        <v>2</v>
      </c>
    </row>
    <row r="1846" spans="1:51">
      <c r="A1846" s="3"/>
      <c r="C1846" s="11">
        <v>0</v>
      </c>
      <c r="D1846" s="11">
        <v>0</v>
      </c>
      <c r="E1846" s="11">
        <v>0.01</v>
      </c>
      <c r="F1846" s="11">
        <v>0</v>
      </c>
      <c r="G1846" s="11">
        <v>0.01</v>
      </c>
      <c r="H1846" s="11">
        <v>0</v>
      </c>
      <c r="I1846" s="11">
        <v>0.01</v>
      </c>
      <c r="J1846" s="11">
        <v>0</v>
      </c>
      <c r="K1846" s="11">
        <v>0.01</v>
      </c>
      <c r="L1846" s="11">
        <v>0.01</v>
      </c>
      <c r="M1846" s="4" t="s">
        <v>14</v>
      </c>
      <c r="N1846" s="11">
        <v>0</v>
      </c>
      <c r="O1846" s="11">
        <v>0</v>
      </c>
      <c r="P1846" s="11">
        <v>0.01</v>
      </c>
      <c r="Q1846" s="11">
        <v>0</v>
      </c>
      <c r="R1846" s="11">
        <v>0.01</v>
      </c>
      <c r="S1846" s="11">
        <v>0.01</v>
      </c>
      <c r="T1846" s="11">
        <v>0</v>
      </c>
      <c r="U1846" s="11">
        <v>0</v>
      </c>
      <c r="V1846" s="11">
        <v>0.01</v>
      </c>
      <c r="W1846" s="11">
        <v>0.01</v>
      </c>
      <c r="X1846" s="11">
        <v>0</v>
      </c>
      <c r="Y1846" s="11">
        <v>0</v>
      </c>
      <c r="Z1846" s="11">
        <v>0</v>
      </c>
      <c r="AA1846" s="11">
        <v>0.01</v>
      </c>
      <c r="AB1846" s="11">
        <v>0.01</v>
      </c>
      <c r="AC1846" s="11">
        <v>0</v>
      </c>
      <c r="AD1846" s="11">
        <v>0.01</v>
      </c>
      <c r="AE1846" s="11">
        <v>0</v>
      </c>
      <c r="AF1846" s="4" t="s">
        <v>14</v>
      </c>
      <c r="AG1846" s="11">
        <v>0</v>
      </c>
      <c r="AH1846" s="11">
        <v>0.01</v>
      </c>
      <c r="AI1846" s="11">
        <v>0</v>
      </c>
      <c r="AJ1846" s="11">
        <v>0</v>
      </c>
      <c r="AK1846" s="11">
        <v>0.01</v>
      </c>
      <c r="AL1846" s="4" t="s">
        <v>14</v>
      </c>
      <c r="AM1846" s="4" t="s">
        <v>14</v>
      </c>
      <c r="AN1846" s="4" t="s">
        <v>14</v>
      </c>
      <c r="AO1846" s="11">
        <v>0.01</v>
      </c>
      <c r="AP1846" s="4" t="s">
        <v>14</v>
      </c>
      <c r="AQ1846" s="11">
        <v>0.01</v>
      </c>
      <c r="AR1846" s="4" t="s">
        <v>14</v>
      </c>
      <c r="AS1846" s="11">
        <v>0.02</v>
      </c>
      <c r="AT1846" s="11">
        <v>0</v>
      </c>
      <c r="AU1846" s="11">
        <v>0</v>
      </c>
      <c r="AV1846" s="11">
        <v>0.01</v>
      </c>
      <c r="AW1846" s="11">
        <v>0.01</v>
      </c>
      <c r="AX1846" s="11">
        <v>0</v>
      </c>
      <c r="AY1846" s="11">
        <v>0</v>
      </c>
    </row>
    <row r="1847" spans="1:51">
      <c r="A1847" s="3"/>
      <c r="B1847" t="s">
        <v>459</v>
      </c>
      <c r="C1847" s="4">
        <v>1892</v>
      </c>
      <c r="D1847" s="4">
        <v>1107</v>
      </c>
      <c r="E1847" s="4">
        <v>603</v>
      </c>
      <c r="F1847" s="4">
        <v>91</v>
      </c>
      <c r="G1847" s="4">
        <v>91</v>
      </c>
      <c r="H1847" s="4">
        <v>780</v>
      </c>
      <c r="I1847" s="4">
        <v>1023</v>
      </c>
      <c r="J1847" s="4">
        <v>788</v>
      </c>
      <c r="K1847" s="4">
        <v>890</v>
      </c>
      <c r="L1847" s="4">
        <v>172</v>
      </c>
      <c r="M1847" s="4">
        <v>48</v>
      </c>
      <c r="N1847" s="4">
        <v>109</v>
      </c>
      <c r="O1847" s="4">
        <v>307</v>
      </c>
      <c r="P1847" s="4">
        <v>1496</v>
      </c>
      <c r="Q1847" s="4">
        <v>641</v>
      </c>
      <c r="R1847" s="4">
        <v>1196</v>
      </c>
      <c r="S1847" s="4">
        <v>898</v>
      </c>
      <c r="T1847" s="4">
        <v>888</v>
      </c>
      <c r="U1847" s="4">
        <v>177</v>
      </c>
      <c r="V1847" s="4">
        <v>162</v>
      </c>
      <c r="W1847" s="4">
        <v>574</v>
      </c>
      <c r="X1847" s="4">
        <v>975</v>
      </c>
      <c r="Y1847" s="4">
        <v>453</v>
      </c>
      <c r="Z1847" s="4">
        <v>343</v>
      </c>
      <c r="AA1847" s="4">
        <v>49</v>
      </c>
      <c r="AB1847" s="4">
        <v>513</v>
      </c>
      <c r="AC1847" s="4">
        <v>1359</v>
      </c>
      <c r="AD1847" s="4">
        <v>144</v>
      </c>
      <c r="AE1847" s="4">
        <v>256</v>
      </c>
      <c r="AF1847" s="4">
        <v>71</v>
      </c>
      <c r="AG1847" s="4">
        <v>422</v>
      </c>
      <c r="AH1847" s="4">
        <v>858</v>
      </c>
      <c r="AI1847" s="4">
        <v>604</v>
      </c>
      <c r="AJ1847" s="4">
        <v>614</v>
      </c>
      <c r="AK1847" s="4">
        <v>1258</v>
      </c>
      <c r="AL1847" s="4" t="s">
        <v>14</v>
      </c>
      <c r="AM1847" s="4" t="s">
        <v>14</v>
      </c>
      <c r="AN1847" s="4" t="s">
        <v>14</v>
      </c>
      <c r="AO1847" s="4">
        <v>1892</v>
      </c>
      <c r="AP1847" s="4" t="s">
        <v>14</v>
      </c>
      <c r="AQ1847" s="4">
        <v>1892</v>
      </c>
      <c r="AR1847" s="4" t="s">
        <v>14</v>
      </c>
      <c r="AS1847" s="4">
        <v>144</v>
      </c>
      <c r="AT1847" s="4">
        <v>1692</v>
      </c>
      <c r="AU1847" s="4">
        <v>574</v>
      </c>
      <c r="AV1847" s="4">
        <v>1229</v>
      </c>
      <c r="AW1847" s="4">
        <v>1042</v>
      </c>
      <c r="AX1847" s="4">
        <v>197</v>
      </c>
      <c r="AY1847" s="4">
        <v>486</v>
      </c>
    </row>
    <row r="1848" spans="1:51">
      <c r="A1848" s="3"/>
      <c r="C1848" s="11">
        <v>0.5</v>
      </c>
      <c r="D1848" s="11">
        <v>0.49</v>
      </c>
      <c r="E1848" s="11">
        <v>0.75</v>
      </c>
      <c r="F1848" s="11">
        <v>0.15</v>
      </c>
      <c r="G1848" s="11">
        <v>0.62</v>
      </c>
      <c r="H1848" s="11">
        <v>0.5</v>
      </c>
      <c r="I1848" s="11">
        <v>0.57999999999999996</v>
      </c>
      <c r="J1848" s="11">
        <v>0.6</v>
      </c>
      <c r="K1848" s="11">
        <v>0.46</v>
      </c>
      <c r="L1848" s="11">
        <v>0.54</v>
      </c>
      <c r="M1848" s="11">
        <v>0.56000000000000005</v>
      </c>
      <c r="N1848" s="11">
        <v>0.61</v>
      </c>
      <c r="O1848" s="11">
        <v>0.4</v>
      </c>
      <c r="P1848" s="11">
        <v>0.59</v>
      </c>
      <c r="Q1848" s="11">
        <v>0.53</v>
      </c>
      <c r="R1848" s="11">
        <v>0.53</v>
      </c>
      <c r="S1848" s="11">
        <v>0.55000000000000004</v>
      </c>
      <c r="T1848" s="11">
        <v>0.55000000000000004</v>
      </c>
      <c r="U1848" s="11">
        <v>0.26</v>
      </c>
      <c r="V1848" s="11">
        <v>0.34</v>
      </c>
      <c r="W1848" s="11">
        <v>0.49</v>
      </c>
      <c r="X1848" s="11">
        <v>0.68</v>
      </c>
      <c r="Y1848" s="11">
        <v>0.54</v>
      </c>
      <c r="Z1848" s="11">
        <v>0.48</v>
      </c>
      <c r="AA1848" s="11">
        <v>0.12</v>
      </c>
      <c r="AB1848" s="11">
        <v>0.63</v>
      </c>
      <c r="AC1848" s="11">
        <v>0.49</v>
      </c>
      <c r="AD1848" s="11">
        <v>0.78</v>
      </c>
      <c r="AE1848" s="11">
        <v>0.7</v>
      </c>
      <c r="AF1848" s="11">
        <v>0.63</v>
      </c>
      <c r="AG1848" s="11">
        <v>0.34</v>
      </c>
      <c r="AH1848" s="11">
        <v>0.53</v>
      </c>
      <c r="AI1848" s="11">
        <v>0.74</v>
      </c>
      <c r="AJ1848" s="11">
        <v>0.5</v>
      </c>
      <c r="AK1848" s="11">
        <v>0.53</v>
      </c>
      <c r="AL1848" s="4" t="s">
        <v>14</v>
      </c>
      <c r="AM1848" s="4" t="s">
        <v>14</v>
      </c>
      <c r="AN1848" s="4" t="s">
        <v>14</v>
      </c>
      <c r="AO1848" s="11">
        <v>0.87</v>
      </c>
      <c r="AP1848" s="4" t="s">
        <v>14</v>
      </c>
      <c r="AQ1848" s="11">
        <v>0.99</v>
      </c>
      <c r="AR1848" s="4" t="s">
        <v>14</v>
      </c>
      <c r="AS1848" s="11">
        <v>0.63</v>
      </c>
      <c r="AT1848" s="11">
        <v>0.51</v>
      </c>
      <c r="AU1848" s="11">
        <v>0.5</v>
      </c>
      <c r="AV1848" s="11">
        <v>0.56999999999999995</v>
      </c>
      <c r="AW1848" s="11">
        <v>0.6</v>
      </c>
      <c r="AX1848" s="11">
        <v>0.35</v>
      </c>
      <c r="AY1848" s="11">
        <v>0.52</v>
      </c>
    </row>
    <row r="1849" spans="1:51">
      <c r="A1849" s="3"/>
      <c r="B1849" t="s">
        <v>460</v>
      </c>
      <c r="C1849" s="4">
        <v>96</v>
      </c>
      <c r="D1849" s="4">
        <v>72</v>
      </c>
      <c r="E1849" s="4">
        <v>13</v>
      </c>
      <c r="F1849" s="4">
        <v>8</v>
      </c>
      <c r="G1849" s="4">
        <v>2</v>
      </c>
      <c r="H1849" s="4">
        <v>38</v>
      </c>
      <c r="I1849" s="4">
        <v>51</v>
      </c>
      <c r="J1849" s="4">
        <v>35</v>
      </c>
      <c r="K1849" s="4">
        <v>51</v>
      </c>
      <c r="L1849" s="4">
        <v>10</v>
      </c>
      <c r="M1849" s="4">
        <v>5</v>
      </c>
      <c r="N1849" s="4">
        <v>6</v>
      </c>
      <c r="O1849" s="4">
        <v>17</v>
      </c>
      <c r="P1849" s="4">
        <v>72</v>
      </c>
      <c r="Q1849" s="4">
        <v>34</v>
      </c>
      <c r="R1849" s="4">
        <v>57</v>
      </c>
      <c r="S1849" s="4">
        <v>49</v>
      </c>
      <c r="T1849" s="4">
        <v>38</v>
      </c>
      <c r="U1849" s="4">
        <v>11</v>
      </c>
      <c r="V1849" s="4">
        <v>8</v>
      </c>
      <c r="W1849" s="4">
        <v>32</v>
      </c>
      <c r="X1849" s="4">
        <v>44</v>
      </c>
      <c r="Y1849" s="4">
        <v>8</v>
      </c>
      <c r="Z1849" s="4">
        <v>9</v>
      </c>
      <c r="AA1849" s="4">
        <v>4</v>
      </c>
      <c r="AB1849" s="4">
        <v>14</v>
      </c>
      <c r="AC1849" s="4">
        <v>35</v>
      </c>
      <c r="AD1849" s="4">
        <v>2</v>
      </c>
      <c r="AE1849" s="4">
        <v>11</v>
      </c>
      <c r="AF1849" s="4">
        <v>36</v>
      </c>
      <c r="AG1849" s="4">
        <v>20</v>
      </c>
      <c r="AH1849" s="4">
        <v>57</v>
      </c>
      <c r="AI1849" s="4">
        <v>18</v>
      </c>
      <c r="AJ1849" s="4">
        <v>26</v>
      </c>
      <c r="AK1849" s="4">
        <v>69</v>
      </c>
      <c r="AL1849" s="4" t="s">
        <v>14</v>
      </c>
      <c r="AM1849" s="4" t="s">
        <v>14</v>
      </c>
      <c r="AN1849" s="4" t="s">
        <v>14</v>
      </c>
      <c r="AO1849" s="4">
        <v>96</v>
      </c>
      <c r="AP1849" s="4" t="s">
        <v>14</v>
      </c>
      <c r="AQ1849" s="4" t="s">
        <v>14</v>
      </c>
      <c r="AR1849" s="4">
        <v>96</v>
      </c>
      <c r="AS1849" s="4">
        <v>4</v>
      </c>
      <c r="AT1849" s="4">
        <v>87</v>
      </c>
      <c r="AU1849" s="4">
        <v>32</v>
      </c>
      <c r="AV1849" s="4">
        <v>58</v>
      </c>
      <c r="AW1849" s="4">
        <v>44</v>
      </c>
      <c r="AX1849" s="4">
        <v>16</v>
      </c>
      <c r="AY1849" s="4">
        <v>28</v>
      </c>
    </row>
    <row r="1850" spans="1:51">
      <c r="A1850" s="3"/>
      <c r="C1850" s="11">
        <v>0.03</v>
      </c>
      <c r="D1850" s="11">
        <v>0.03</v>
      </c>
      <c r="E1850" s="11">
        <v>0.02</v>
      </c>
      <c r="F1850" s="11">
        <v>0.01</v>
      </c>
      <c r="G1850" s="11">
        <v>0.01</v>
      </c>
      <c r="H1850" s="11">
        <v>0.02</v>
      </c>
      <c r="I1850" s="11">
        <v>0.03</v>
      </c>
      <c r="J1850" s="11">
        <v>0.03</v>
      </c>
      <c r="K1850" s="11">
        <v>0.03</v>
      </c>
      <c r="L1850" s="11">
        <v>0.03</v>
      </c>
      <c r="M1850" s="11">
        <v>0.06</v>
      </c>
      <c r="N1850" s="11">
        <v>0.03</v>
      </c>
      <c r="O1850" s="11">
        <v>0.02</v>
      </c>
      <c r="P1850" s="11">
        <v>0.03</v>
      </c>
      <c r="Q1850" s="11">
        <v>0.03</v>
      </c>
      <c r="R1850" s="11">
        <v>0.03</v>
      </c>
      <c r="S1850" s="11">
        <v>0.03</v>
      </c>
      <c r="T1850" s="11">
        <v>0.02</v>
      </c>
      <c r="U1850" s="11">
        <v>0.02</v>
      </c>
      <c r="V1850" s="11">
        <v>0.02</v>
      </c>
      <c r="W1850" s="11">
        <v>0.03</v>
      </c>
      <c r="X1850" s="11">
        <v>0.03</v>
      </c>
      <c r="Y1850" s="11">
        <v>0.01</v>
      </c>
      <c r="Z1850" s="11">
        <v>0.01</v>
      </c>
      <c r="AA1850" s="11">
        <v>0.01</v>
      </c>
      <c r="AB1850" s="11">
        <v>0.02</v>
      </c>
      <c r="AC1850" s="11">
        <v>0.01</v>
      </c>
      <c r="AD1850" s="11">
        <v>0.01</v>
      </c>
      <c r="AE1850" s="11">
        <v>0.03</v>
      </c>
      <c r="AF1850" s="11">
        <v>0.32</v>
      </c>
      <c r="AG1850" s="11">
        <v>0.02</v>
      </c>
      <c r="AH1850" s="11">
        <v>0.04</v>
      </c>
      <c r="AI1850" s="11">
        <v>0.02</v>
      </c>
      <c r="AJ1850" s="11">
        <v>0.02</v>
      </c>
      <c r="AK1850" s="11">
        <v>0.03</v>
      </c>
      <c r="AL1850" s="4" t="s">
        <v>14</v>
      </c>
      <c r="AM1850" s="4" t="s">
        <v>14</v>
      </c>
      <c r="AN1850" s="4" t="s">
        <v>14</v>
      </c>
      <c r="AO1850" s="11">
        <v>0.04</v>
      </c>
      <c r="AP1850" s="4" t="s">
        <v>14</v>
      </c>
      <c r="AQ1850" s="4" t="s">
        <v>14</v>
      </c>
      <c r="AR1850" s="11">
        <v>0.06</v>
      </c>
      <c r="AS1850" s="11">
        <v>0.02</v>
      </c>
      <c r="AT1850" s="11">
        <v>0.03</v>
      </c>
      <c r="AU1850" s="11">
        <v>0.03</v>
      </c>
      <c r="AV1850" s="11">
        <v>0.03</v>
      </c>
      <c r="AW1850" s="11">
        <v>0.03</v>
      </c>
      <c r="AX1850" s="11">
        <v>0.03</v>
      </c>
      <c r="AY1850" s="11">
        <v>0.03</v>
      </c>
    </row>
    <row r="1851" spans="1:51">
      <c r="A1851" s="3"/>
      <c r="B1851" t="s">
        <v>461</v>
      </c>
      <c r="C1851" s="4" t="s">
        <v>14</v>
      </c>
      <c r="D1851" s="4" t="s">
        <v>14</v>
      </c>
      <c r="E1851" s="4" t="s">
        <v>14</v>
      </c>
      <c r="F1851" s="4" t="s">
        <v>14</v>
      </c>
      <c r="G1851" s="4" t="s">
        <v>14</v>
      </c>
      <c r="H1851" s="4" t="s">
        <v>14</v>
      </c>
      <c r="I1851" s="4" t="s">
        <v>14</v>
      </c>
      <c r="J1851" s="4" t="s">
        <v>14</v>
      </c>
      <c r="K1851" s="4" t="s">
        <v>14</v>
      </c>
      <c r="L1851" s="4" t="s">
        <v>14</v>
      </c>
      <c r="M1851" s="4" t="s">
        <v>14</v>
      </c>
      <c r="N1851" s="4" t="s">
        <v>14</v>
      </c>
      <c r="O1851" s="4" t="s">
        <v>14</v>
      </c>
      <c r="P1851" s="4" t="s">
        <v>14</v>
      </c>
      <c r="Q1851" s="4" t="s">
        <v>14</v>
      </c>
      <c r="R1851" s="4" t="s">
        <v>14</v>
      </c>
      <c r="S1851" s="4" t="s">
        <v>14</v>
      </c>
      <c r="T1851" s="4" t="s">
        <v>14</v>
      </c>
      <c r="U1851" s="4" t="s">
        <v>14</v>
      </c>
      <c r="V1851" s="4" t="s">
        <v>14</v>
      </c>
      <c r="W1851" s="4" t="s">
        <v>14</v>
      </c>
      <c r="X1851" s="4" t="s">
        <v>14</v>
      </c>
      <c r="Y1851" s="4" t="s">
        <v>14</v>
      </c>
      <c r="Z1851" s="4" t="s">
        <v>14</v>
      </c>
      <c r="AA1851" s="4" t="s">
        <v>14</v>
      </c>
      <c r="AB1851" s="4" t="s">
        <v>14</v>
      </c>
      <c r="AC1851" s="4" t="s">
        <v>14</v>
      </c>
      <c r="AD1851" s="4" t="s">
        <v>14</v>
      </c>
      <c r="AE1851" s="4" t="s">
        <v>14</v>
      </c>
      <c r="AF1851" s="4" t="s">
        <v>14</v>
      </c>
      <c r="AG1851" s="4" t="s">
        <v>14</v>
      </c>
      <c r="AH1851" s="4" t="s">
        <v>14</v>
      </c>
      <c r="AI1851" s="4" t="s">
        <v>14</v>
      </c>
      <c r="AJ1851" s="4" t="s">
        <v>14</v>
      </c>
      <c r="AK1851" s="4" t="s">
        <v>14</v>
      </c>
      <c r="AL1851" s="4" t="s">
        <v>14</v>
      </c>
      <c r="AM1851" s="4" t="s">
        <v>14</v>
      </c>
      <c r="AN1851" s="4" t="s">
        <v>14</v>
      </c>
      <c r="AO1851" s="4" t="s">
        <v>14</v>
      </c>
      <c r="AP1851" s="4" t="s">
        <v>14</v>
      </c>
      <c r="AQ1851" s="4" t="s">
        <v>14</v>
      </c>
      <c r="AR1851" s="4" t="s">
        <v>14</v>
      </c>
      <c r="AS1851" s="4" t="s">
        <v>14</v>
      </c>
      <c r="AT1851" s="4" t="s">
        <v>14</v>
      </c>
      <c r="AU1851" s="4" t="s">
        <v>14</v>
      </c>
      <c r="AV1851" s="4" t="s">
        <v>14</v>
      </c>
      <c r="AW1851" s="4" t="s">
        <v>14</v>
      </c>
      <c r="AX1851" s="4" t="s">
        <v>14</v>
      </c>
      <c r="AY1851" s="4" t="s">
        <v>14</v>
      </c>
    </row>
    <row r="1852" spans="1:51">
      <c r="A1852" s="3"/>
      <c r="C1852" s="4" t="s">
        <v>14</v>
      </c>
      <c r="D1852" s="4" t="s">
        <v>14</v>
      </c>
      <c r="E1852" s="4" t="s">
        <v>14</v>
      </c>
      <c r="F1852" s="4" t="s">
        <v>14</v>
      </c>
      <c r="G1852" s="4" t="s">
        <v>14</v>
      </c>
      <c r="H1852" s="4" t="s">
        <v>14</v>
      </c>
      <c r="I1852" s="4" t="s">
        <v>14</v>
      </c>
      <c r="J1852" s="4" t="s">
        <v>14</v>
      </c>
      <c r="K1852" s="4" t="s">
        <v>14</v>
      </c>
      <c r="L1852" s="4" t="s">
        <v>14</v>
      </c>
      <c r="M1852" s="4" t="s">
        <v>14</v>
      </c>
      <c r="N1852" s="4" t="s">
        <v>14</v>
      </c>
      <c r="O1852" s="4" t="s">
        <v>14</v>
      </c>
      <c r="P1852" s="4" t="s">
        <v>14</v>
      </c>
      <c r="Q1852" s="4" t="s">
        <v>14</v>
      </c>
      <c r="R1852" s="4" t="s">
        <v>14</v>
      </c>
      <c r="S1852" s="4" t="s">
        <v>14</v>
      </c>
      <c r="T1852" s="4" t="s">
        <v>14</v>
      </c>
      <c r="U1852" s="4" t="s">
        <v>14</v>
      </c>
      <c r="V1852" s="4" t="s">
        <v>14</v>
      </c>
      <c r="W1852" s="4" t="s">
        <v>14</v>
      </c>
      <c r="X1852" s="4" t="s">
        <v>14</v>
      </c>
      <c r="Y1852" s="4" t="s">
        <v>14</v>
      </c>
      <c r="Z1852" s="4" t="s">
        <v>14</v>
      </c>
      <c r="AA1852" s="4" t="s">
        <v>14</v>
      </c>
      <c r="AB1852" s="4" t="s">
        <v>14</v>
      </c>
      <c r="AC1852" s="4" t="s">
        <v>14</v>
      </c>
      <c r="AD1852" s="4" t="s">
        <v>14</v>
      </c>
      <c r="AE1852" s="4" t="s">
        <v>14</v>
      </c>
      <c r="AF1852" s="4" t="s">
        <v>14</v>
      </c>
      <c r="AG1852" s="4" t="s">
        <v>14</v>
      </c>
      <c r="AH1852" s="4" t="s">
        <v>14</v>
      </c>
      <c r="AI1852" s="4" t="s">
        <v>14</v>
      </c>
      <c r="AJ1852" s="4" t="s">
        <v>14</v>
      </c>
      <c r="AK1852" s="4" t="s">
        <v>14</v>
      </c>
      <c r="AL1852" s="4" t="s">
        <v>14</v>
      </c>
      <c r="AM1852" s="4" t="s">
        <v>14</v>
      </c>
      <c r="AN1852" s="4" t="s">
        <v>14</v>
      </c>
      <c r="AO1852" s="4" t="s">
        <v>14</v>
      </c>
      <c r="AP1852" s="4" t="s">
        <v>14</v>
      </c>
      <c r="AQ1852" s="4" t="s">
        <v>14</v>
      </c>
      <c r="AR1852" s="4" t="s">
        <v>14</v>
      </c>
      <c r="AS1852" s="4" t="s">
        <v>14</v>
      </c>
      <c r="AT1852" s="4" t="s">
        <v>14</v>
      </c>
      <c r="AU1852" s="4" t="s">
        <v>14</v>
      </c>
      <c r="AV1852" s="4" t="s">
        <v>14</v>
      </c>
      <c r="AW1852" s="4" t="s">
        <v>14</v>
      </c>
      <c r="AX1852" s="4" t="s">
        <v>14</v>
      </c>
      <c r="AY1852" s="4" t="s">
        <v>14</v>
      </c>
    </row>
    <row r="1853" spans="1:51">
      <c r="A1853" s="3"/>
      <c r="B1853" t="s">
        <v>462</v>
      </c>
      <c r="C1853" s="4">
        <v>167</v>
      </c>
      <c r="D1853" s="4">
        <v>92</v>
      </c>
      <c r="E1853" s="4">
        <v>37</v>
      </c>
      <c r="F1853" s="4">
        <v>19</v>
      </c>
      <c r="G1853" s="4">
        <v>20</v>
      </c>
      <c r="H1853" s="4">
        <v>84</v>
      </c>
      <c r="I1853" s="4">
        <v>66</v>
      </c>
      <c r="J1853" s="4">
        <v>65</v>
      </c>
      <c r="K1853" s="4">
        <v>81</v>
      </c>
      <c r="L1853" s="4">
        <v>14</v>
      </c>
      <c r="M1853" s="4">
        <v>2</v>
      </c>
      <c r="N1853" s="4">
        <v>7</v>
      </c>
      <c r="O1853" s="4">
        <v>33</v>
      </c>
      <c r="P1853" s="4">
        <v>117</v>
      </c>
      <c r="Q1853" s="4">
        <v>53</v>
      </c>
      <c r="R1853" s="4">
        <v>100</v>
      </c>
      <c r="S1853" s="4">
        <v>61</v>
      </c>
      <c r="T1853" s="4">
        <v>87</v>
      </c>
      <c r="U1853" s="4">
        <v>32</v>
      </c>
      <c r="V1853" s="4">
        <v>33</v>
      </c>
      <c r="W1853" s="4">
        <v>56</v>
      </c>
      <c r="X1853" s="4">
        <v>47</v>
      </c>
      <c r="Y1853" s="4">
        <v>20</v>
      </c>
      <c r="Z1853" s="4">
        <v>29</v>
      </c>
      <c r="AA1853" s="4">
        <v>28</v>
      </c>
      <c r="AB1853" s="4">
        <v>50</v>
      </c>
      <c r="AC1853" s="4">
        <v>127</v>
      </c>
      <c r="AD1853" s="4">
        <v>7</v>
      </c>
      <c r="AE1853" s="4">
        <v>14</v>
      </c>
      <c r="AF1853" s="4">
        <v>4</v>
      </c>
      <c r="AG1853" s="4">
        <v>42</v>
      </c>
      <c r="AH1853" s="4">
        <v>84</v>
      </c>
      <c r="AI1853" s="4">
        <v>38</v>
      </c>
      <c r="AJ1853" s="4">
        <v>56</v>
      </c>
      <c r="AK1853" s="4">
        <v>107</v>
      </c>
      <c r="AL1853" s="4" t="s">
        <v>14</v>
      </c>
      <c r="AM1853" s="4" t="s">
        <v>14</v>
      </c>
      <c r="AN1853" s="4" t="s">
        <v>14</v>
      </c>
      <c r="AO1853" s="4">
        <v>167</v>
      </c>
      <c r="AP1853" s="4" t="s">
        <v>14</v>
      </c>
      <c r="AQ1853" s="4" t="s">
        <v>14</v>
      </c>
      <c r="AR1853" s="4">
        <v>167</v>
      </c>
      <c r="AS1853" s="4">
        <v>10</v>
      </c>
      <c r="AT1853" s="4">
        <v>151</v>
      </c>
      <c r="AU1853" s="4">
        <v>50</v>
      </c>
      <c r="AV1853" s="4">
        <v>100</v>
      </c>
      <c r="AW1853" s="4">
        <v>82</v>
      </c>
      <c r="AX1853" s="4">
        <v>20</v>
      </c>
      <c r="AY1853" s="4">
        <v>48</v>
      </c>
    </row>
    <row r="1854" spans="1:51">
      <c r="A1854" s="3"/>
      <c r="C1854" s="11">
        <v>0.04</v>
      </c>
      <c r="D1854" s="11">
        <v>0.04</v>
      </c>
      <c r="E1854" s="11">
        <v>0.05</v>
      </c>
      <c r="F1854" s="11">
        <v>0.03</v>
      </c>
      <c r="G1854" s="11">
        <v>0.13</v>
      </c>
      <c r="H1854" s="11">
        <v>0.05</v>
      </c>
      <c r="I1854" s="11">
        <v>0.04</v>
      </c>
      <c r="J1854" s="11">
        <v>0.05</v>
      </c>
      <c r="K1854" s="11">
        <v>0.04</v>
      </c>
      <c r="L1854" s="11">
        <v>0.05</v>
      </c>
      <c r="M1854" s="11">
        <v>0.02</v>
      </c>
      <c r="N1854" s="11">
        <v>0.04</v>
      </c>
      <c r="O1854" s="11">
        <v>0.04</v>
      </c>
      <c r="P1854" s="11">
        <v>0.05</v>
      </c>
      <c r="Q1854" s="11">
        <v>0.04</v>
      </c>
      <c r="R1854" s="11">
        <v>0.04</v>
      </c>
      <c r="S1854" s="11">
        <v>0.04</v>
      </c>
      <c r="T1854" s="11">
        <v>0.05</v>
      </c>
      <c r="U1854" s="11">
        <v>0.05</v>
      </c>
      <c r="V1854" s="11">
        <v>7.0000000000000007E-2</v>
      </c>
      <c r="W1854" s="11">
        <v>0.05</v>
      </c>
      <c r="X1854" s="11">
        <v>0.03</v>
      </c>
      <c r="Y1854" s="11">
        <v>0.02</v>
      </c>
      <c r="Z1854" s="11">
        <v>0.04</v>
      </c>
      <c r="AA1854" s="11">
        <v>7.0000000000000007E-2</v>
      </c>
      <c r="AB1854" s="11">
        <v>0.06</v>
      </c>
      <c r="AC1854" s="11">
        <v>0.05</v>
      </c>
      <c r="AD1854" s="11">
        <v>0.04</v>
      </c>
      <c r="AE1854" s="11">
        <v>0.04</v>
      </c>
      <c r="AF1854" s="11">
        <v>0.04</v>
      </c>
      <c r="AG1854" s="11">
        <v>0.03</v>
      </c>
      <c r="AH1854" s="11">
        <v>0.05</v>
      </c>
      <c r="AI1854" s="11">
        <v>0.05</v>
      </c>
      <c r="AJ1854" s="11">
        <v>0.05</v>
      </c>
      <c r="AK1854" s="11">
        <v>0.04</v>
      </c>
      <c r="AL1854" s="4" t="s">
        <v>14</v>
      </c>
      <c r="AM1854" s="4" t="s">
        <v>14</v>
      </c>
      <c r="AN1854" s="4" t="s">
        <v>14</v>
      </c>
      <c r="AO1854" s="11">
        <v>0.08</v>
      </c>
      <c r="AP1854" s="4" t="s">
        <v>14</v>
      </c>
      <c r="AQ1854" s="4" t="s">
        <v>14</v>
      </c>
      <c r="AR1854" s="11">
        <v>0.11</v>
      </c>
      <c r="AS1854" s="11">
        <v>0.05</v>
      </c>
      <c r="AT1854" s="11">
        <v>0.05</v>
      </c>
      <c r="AU1854" s="11">
        <v>0.04</v>
      </c>
      <c r="AV1854" s="11">
        <v>0.05</v>
      </c>
      <c r="AW1854" s="11">
        <v>0.05</v>
      </c>
      <c r="AX1854" s="11">
        <v>0.03</v>
      </c>
      <c r="AY1854" s="11">
        <v>0.05</v>
      </c>
    </row>
    <row r="1855" spans="1:51">
      <c r="A1855" s="3"/>
      <c r="B1855" t="s">
        <v>463</v>
      </c>
      <c r="C1855" s="4">
        <v>23</v>
      </c>
      <c r="D1855" s="4">
        <v>10</v>
      </c>
      <c r="E1855" s="4" t="s">
        <v>14</v>
      </c>
      <c r="F1855" s="4">
        <v>12</v>
      </c>
      <c r="G1855" s="4">
        <v>1</v>
      </c>
      <c r="H1855" s="4">
        <v>7</v>
      </c>
      <c r="I1855" s="4">
        <v>8</v>
      </c>
      <c r="J1855" s="4">
        <v>4</v>
      </c>
      <c r="K1855" s="4">
        <v>14</v>
      </c>
      <c r="L1855" s="4">
        <v>1</v>
      </c>
      <c r="M1855" s="4" t="s">
        <v>14</v>
      </c>
      <c r="N1855" s="4" t="s">
        <v>14</v>
      </c>
      <c r="O1855" s="4">
        <v>5</v>
      </c>
      <c r="P1855" s="4">
        <v>10</v>
      </c>
      <c r="Q1855" s="4">
        <v>4</v>
      </c>
      <c r="R1855" s="4">
        <v>11</v>
      </c>
      <c r="S1855" s="4">
        <v>10</v>
      </c>
      <c r="T1855" s="4">
        <v>5</v>
      </c>
      <c r="U1855" s="4">
        <v>11</v>
      </c>
      <c r="V1855" s="4">
        <v>4</v>
      </c>
      <c r="W1855" s="4">
        <v>4</v>
      </c>
      <c r="X1855" s="4">
        <v>4</v>
      </c>
      <c r="Y1855" s="4">
        <v>2</v>
      </c>
      <c r="Z1855" s="4">
        <v>5</v>
      </c>
      <c r="AA1855" s="4">
        <v>13</v>
      </c>
      <c r="AB1855" s="4">
        <v>3</v>
      </c>
      <c r="AC1855" s="4">
        <v>23</v>
      </c>
      <c r="AD1855" s="4" t="s">
        <v>14</v>
      </c>
      <c r="AE1855" s="4" t="s">
        <v>14</v>
      </c>
      <c r="AF1855" s="4" t="s">
        <v>14</v>
      </c>
      <c r="AG1855" s="4">
        <v>16</v>
      </c>
      <c r="AH1855" s="4">
        <v>4</v>
      </c>
      <c r="AI1855" s="4">
        <v>3</v>
      </c>
      <c r="AJ1855" s="4">
        <v>10</v>
      </c>
      <c r="AK1855" s="4">
        <v>13</v>
      </c>
      <c r="AL1855" s="4" t="s">
        <v>14</v>
      </c>
      <c r="AM1855" s="4" t="s">
        <v>14</v>
      </c>
      <c r="AN1855" s="4" t="s">
        <v>14</v>
      </c>
      <c r="AO1855" s="4" t="s">
        <v>14</v>
      </c>
      <c r="AP1855" s="4">
        <v>23</v>
      </c>
      <c r="AQ1855" s="4" t="s">
        <v>14</v>
      </c>
      <c r="AR1855" s="4">
        <v>23</v>
      </c>
      <c r="AS1855" s="4">
        <v>2</v>
      </c>
      <c r="AT1855" s="4">
        <v>21</v>
      </c>
      <c r="AU1855" s="4">
        <v>6</v>
      </c>
      <c r="AV1855" s="4">
        <v>9</v>
      </c>
      <c r="AW1855" s="4">
        <v>5</v>
      </c>
      <c r="AX1855" s="4">
        <v>6</v>
      </c>
      <c r="AY1855" s="4">
        <v>6</v>
      </c>
    </row>
    <row r="1856" spans="1:51">
      <c r="A1856" s="3"/>
      <c r="C1856" s="11">
        <v>0.01</v>
      </c>
      <c r="D1856" s="11">
        <v>0</v>
      </c>
      <c r="E1856" s="4" t="s">
        <v>14</v>
      </c>
      <c r="F1856" s="11">
        <v>0.02</v>
      </c>
      <c r="G1856" s="11">
        <v>0.01</v>
      </c>
      <c r="H1856" s="11">
        <v>0</v>
      </c>
      <c r="I1856" s="11">
        <v>0</v>
      </c>
      <c r="J1856" s="11">
        <v>0</v>
      </c>
      <c r="K1856" s="11">
        <v>0.01</v>
      </c>
      <c r="L1856" s="11">
        <v>0</v>
      </c>
      <c r="M1856" s="4" t="s">
        <v>14</v>
      </c>
      <c r="N1856" s="4" t="s">
        <v>14</v>
      </c>
      <c r="O1856" s="11">
        <v>0.01</v>
      </c>
      <c r="P1856" s="11">
        <v>0</v>
      </c>
      <c r="Q1856" s="11">
        <v>0</v>
      </c>
      <c r="R1856" s="11">
        <v>0</v>
      </c>
      <c r="S1856" s="11">
        <v>0.01</v>
      </c>
      <c r="T1856" s="11">
        <v>0</v>
      </c>
      <c r="U1856" s="11">
        <v>0.02</v>
      </c>
      <c r="V1856" s="11">
        <v>0.01</v>
      </c>
      <c r="W1856" s="11">
        <v>0</v>
      </c>
      <c r="X1856" s="11">
        <v>0</v>
      </c>
      <c r="Y1856" s="11">
        <v>0</v>
      </c>
      <c r="Z1856" s="11">
        <v>0.01</v>
      </c>
      <c r="AA1856" s="11">
        <v>0.03</v>
      </c>
      <c r="AB1856" s="11">
        <v>0</v>
      </c>
      <c r="AC1856" s="11">
        <v>0.01</v>
      </c>
      <c r="AD1856" s="4" t="s">
        <v>14</v>
      </c>
      <c r="AE1856" s="4" t="s">
        <v>14</v>
      </c>
      <c r="AF1856" s="4" t="s">
        <v>14</v>
      </c>
      <c r="AG1856" s="11">
        <v>0.01</v>
      </c>
      <c r="AH1856" s="11">
        <v>0</v>
      </c>
      <c r="AI1856" s="11">
        <v>0</v>
      </c>
      <c r="AJ1856" s="11">
        <v>0.01</v>
      </c>
      <c r="AK1856" s="11">
        <v>0.01</v>
      </c>
      <c r="AL1856" s="4" t="s">
        <v>14</v>
      </c>
      <c r="AM1856" s="4" t="s">
        <v>14</v>
      </c>
      <c r="AN1856" s="4" t="s">
        <v>14</v>
      </c>
      <c r="AO1856" s="4" t="s">
        <v>14</v>
      </c>
      <c r="AP1856" s="11">
        <v>0.41</v>
      </c>
      <c r="AQ1856" s="4" t="s">
        <v>14</v>
      </c>
      <c r="AR1856" s="11">
        <v>0.01</v>
      </c>
      <c r="AS1856" s="11">
        <v>0.01</v>
      </c>
      <c r="AT1856" s="11">
        <v>0.01</v>
      </c>
      <c r="AU1856" s="11">
        <v>0.01</v>
      </c>
      <c r="AV1856" s="11">
        <v>0</v>
      </c>
      <c r="AW1856" s="11">
        <v>0</v>
      </c>
      <c r="AX1856" s="11">
        <v>0.01</v>
      </c>
      <c r="AY1856" s="11">
        <v>0.01</v>
      </c>
    </row>
    <row r="1857" spans="1:51">
      <c r="A1857" s="3"/>
      <c r="B1857" t="s">
        <v>464</v>
      </c>
      <c r="C1857" s="4">
        <v>33</v>
      </c>
      <c r="D1857" s="4">
        <v>14</v>
      </c>
      <c r="E1857" s="4">
        <v>4</v>
      </c>
      <c r="F1857" s="4">
        <v>14</v>
      </c>
      <c r="G1857" s="4">
        <v>1</v>
      </c>
      <c r="H1857" s="4">
        <v>12</v>
      </c>
      <c r="I1857" s="4">
        <v>7</v>
      </c>
      <c r="J1857" s="4">
        <v>5</v>
      </c>
      <c r="K1857" s="4">
        <v>12</v>
      </c>
      <c r="L1857" s="4">
        <v>1</v>
      </c>
      <c r="M1857" s="4" t="s">
        <v>14</v>
      </c>
      <c r="N1857" s="4">
        <v>1</v>
      </c>
      <c r="O1857" s="4">
        <v>6</v>
      </c>
      <c r="P1857" s="4">
        <v>13</v>
      </c>
      <c r="Q1857" s="4">
        <v>6</v>
      </c>
      <c r="R1857" s="4">
        <v>17</v>
      </c>
      <c r="S1857" s="4">
        <v>7</v>
      </c>
      <c r="T1857" s="4">
        <v>11</v>
      </c>
      <c r="U1857" s="4">
        <v>12</v>
      </c>
      <c r="V1857" s="4">
        <v>8</v>
      </c>
      <c r="W1857" s="4">
        <v>4</v>
      </c>
      <c r="X1857" s="4">
        <v>8</v>
      </c>
      <c r="Y1857" s="4">
        <v>6</v>
      </c>
      <c r="Z1857" s="4">
        <v>2</v>
      </c>
      <c r="AA1857" s="4">
        <v>12</v>
      </c>
      <c r="AB1857" s="4">
        <v>3</v>
      </c>
      <c r="AC1857" s="4">
        <v>23</v>
      </c>
      <c r="AD1857" s="4" t="s">
        <v>14</v>
      </c>
      <c r="AE1857" s="4">
        <v>2</v>
      </c>
      <c r="AF1857" s="4" t="s">
        <v>14</v>
      </c>
      <c r="AG1857" s="4">
        <v>16</v>
      </c>
      <c r="AH1857" s="4">
        <v>8</v>
      </c>
      <c r="AI1857" s="4">
        <v>7</v>
      </c>
      <c r="AJ1857" s="4">
        <v>7</v>
      </c>
      <c r="AK1857" s="4">
        <v>23</v>
      </c>
      <c r="AL1857" s="4" t="s">
        <v>14</v>
      </c>
      <c r="AM1857" s="4" t="s">
        <v>14</v>
      </c>
      <c r="AN1857" s="4" t="s">
        <v>14</v>
      </c>
      <c r="AO1857" s="4" t="s">
        <v>14</v>
      </c>
      <c r="AP1857" s="4">
        <v>33</v>
      </c>
      <c r="AQ1857" s="4" t="s">
        <v>14</v>
      </c>
      <c r="AR1857" s="4">
        <v>33</v>
      </c>
      <c r="AS1857" s="4">
        <v>1</v>
      </c>
      <c r="AT1857" s="4">
        <v>28</v>
      </c>
      <c r="AU1857" s="4">
        <v>5</v>
      </c>
      <c r="AV1857" s="4">
        <v>14</v>
      </c>
      <c r="AW1857" s="4">
        <v>16</v>
      </c>
      <c r="AX1857" s="4">
        <v>7</v>
      </c>
      <c r="AY1857" s="4">
        <v>7</v>
      </c>
    </row>
    <row r="1858" spans="1:51">
      <c r="A1858" s="3"/>
      <c r="C1858" s="11">
        <v>0.01</v>
      </c>
      <c r="D1858" s="11">
        <v>0.01</v>
      </c>
      <c r="E1858" s="11">
        <v>0</v>
      </c>
      <c r="F1858" s="11">
        <v>0.02</v>
      </c>
      <c r="G1858" s="11">
        <v>0.01</v>
      </c>
      <c r="H1858" s="11">
        <v>0.01</v>
      </c>
      <c r="I1858" s="11">
        <v>0</v>
      </c>
      <c r="J1858" s="11">
        <v>0</v>
      </c>
      <c r="K1858" s="11">
        <v>0.01</v>
      </c>
      <c r="L1858" s="11">
        <v>0</v>
      </c>
      <c r="M1858" s="4" t="s">
        <v>14</v>
      </c>
      <c r="N1858" s="11">
        <v>0</v>
      </c>
      <c r="O1858" s="11">
        <v>0.01</v>
      </c>
      <c r="P1858" s="11">
        <v>0.01</v>
      </c>
      <c r="Q1858" s="11">
        <v>0</v>
      </c>
      <c r="R1858" s="11">
        <v>0.01</v>
      </c>
      <c r="S1858" s="11">
        <v>0</v>
      </c>
      <c r="T1858" s="11">
        <v>0.01</v>
      </c>
      <c r="U1858" s="11">
        <v>0.02</v>
      </c>
      <c r="V1858" s="11">
        <v>0.02</v>
      </c>
      <c r="W1858" s="11">
        <v>0</v>
      </c>
      <c r="X1858" s="11">
        <v>0.01</v>
      </c>
      <c r="Y1858" s="11">
        <v>0.01</v>
      </c>
      <c r="Z1858" s="11">
        <v>0</v>
      </c>
      <c r="AA1858" s="11">
        <v>0.03</v>
      </c>
      <c r="AB1858" s="11">
        <v>0</v>
      </c>
      <c r="AC1858" s="11">
        <v>0.01</v>
      </c>
      <c r="AD1858" s="4" t="s">
        <v>14</v>
      </c>
      <c r="AE1858" s="11">
        <v>0.01</v>
      </c>
      <c r="AF1858" s="4" t="s">
        <v>14</v>
      </c>
      <c r="AG1858" s="11">
        <v>0.01</v>
      </c>
      <c r="AH1858" s="11">
        <v>0.01</v>
      </c>
      <c r="AI1858" s="11">
        <v>0.01</v>
      </c>
      <c r="AJ1858" s="11">
        <v>0.01</v>
      </c>
      <c r="AK1858" s="11">
        <v>0.01</v>
      </c>
      <c r="AL1858" s="4" t="s">
        <v>14</v>
      </c>
      <c r="AM1858" s="4" t="s">
        <v>14</v>
      </c>
      <c r="AN1858" s="4" t="s">
        <v>14</v>
      </c>
      <c r="AO1858" s="4" t="s">
        <v>14</v>
      </c>
      <c r="AP1858" s="11">
        <v>0.59</v>
      </c>
      <c r="AQ1858" s="4" t="s">
        <v>14</v>
      </c>
      <c r="AR1858" s="11">
        <v>0.02</v>
      </c>
      <c r="AS1858" s="11">
        <v>0</v>
      </c>
      <c r="AT1858" s="11">
        <v>0.01</v>
      </c>
      <c r="AU1858" s="11">
        <v>0</v>
      </c>
      <c r="AV1858" s="11">
        <v>0.01</v>
      </c>
      <c r="AW1858" s="11">
        <v>0.01</v>
      </c>
      <c r="AX1858" s="11">
        <v>0.01</v>
      </c>
      <c r="AY1858" s="11">
        <v>0.01</v>
      </c>
    </row>
    <row r="1859" spans="1:51">
      <c r="A1859" s="3"/>
      <c r="B1859" t="s">
        <v>465</v>
      </c>
      <c r="C1859" s="4">
        <v>310</v>
      </c>
      <c r="D1859" s="4">
        <v>200</v>
      </c>
      <c r="E1859" s="4">
        <v>71</v>
      </c>
      <c r="F1859" s="4">
        <v>32</v>
      </c>
      <c r="G1859" s="4">
        <v>8</v>
      </c>
      <c r="H1859" s="4">
        <v>125</v>
      </c>
      <c r="I1859" s="4">
        <v>154</v>
      </c>
      <c r="J1859" s="4">
        <v>120</v>
      </c>
      <c r="K1859" s="4">
        <v>165</v>
      </c>
      <c r="L1859" s="4">
        <v>31</v>
      </c>
      <c r="M1859" s="4">
        <v>9</v>
      </c>
      <c r="N1859" s="4">
        <v>17</v>
      </c>
      <c r="O1859" s="4">
        <v>82</v>
      </c>
      <c r="P1859" s="4">
        <v>198</v>
      </c>
      <c r="Q1859" s="4">
        <v>111</v>
      </c>
      <c r="R1859" s="4">
        <v>182</v>
      </c>
      <c r="S1859" s="4">
        <v>138</v>
      </c>
      <c r="T1859" s="4">
        <v>135</v>
      </c>
      <c r="U1859" s="4">
        <v>25</v>
      </c>
      <c r="V1859" s="4">
        <v>34</v>
      </c>
      <c r="W1859" s="4">
        <v>109</v>
      </c>
      <c r="X1859" s="4">
        <v>142</v>
      </c>
      <c r="Y1859" s="4">
        <v>45</v>
      </c>
      <c r="Z1859" s="4">
        <v>27</v>
      </c>
      <c r="AA1859" s="4">
        <v>30</v>
      </c>
      <c r="AB1859" s="4">
        <v>37</v>
      </c>
      <c r="AC1859" s="4">
        <v>139</v>
      </c>
      <c r="AD1859" s="4">
        <v>7</v>
      </c>
      <c r="AE1859" s="4">
        <v>14</v>
      </c>
      <c r="AF1859" s="4">
        <v>1</v>
      </c>
      <c r="AG1859" s="4">
        <v>63</v>
      </c>
      <c r="AH1859" s="4">
        <v>84</v>
      </c>
      <c r="AI1859" s="4">
        <v>55</v>
      </c>
      <c r="AJ1859" s="4">
        <v>63</v>
      </c>
      <c r="AK1859" s="4">
        <v>114</v>
      </c>
      <c r="AL1859" s="4" t="s">
        <v>14</v>
      </c>
      <c r="AM1859" s="4" t="s">
        <v>14</v>
      </c>
      <c r="AN1859" s="4" t="s">
        <v>14</v>
      </c>
      <c r="AO1859" s="4" t="s">
        <v>14</v>
      </c>
      <c r="AP1859" s="4" t="s">
        <v>14</v>
      </c>
      <c r="AQ1859" s="4" t="s">
        <v>14</v>
      </c>
      <c r="AR1859" s="4" t="s">
        <v>14</v>
      </c>
      <c r="AS1859" s="4">
        <v>14</v>
      </c>
      <c r="AT1859" s="4">
        <v>163</v>
      </c>
      <c r="AU1859" s="4">
        <v>121</v>
      </c>
      <c r="AV1859" s="4">
        <v>158</v>
      </c>
      <c r="AW1859" s="4">
        <v>73</v>
      </c>
      <c r="AX1859" s="4">
        <v>34</v>
      </c>
      <c r="AY1859" s="4">
        <v>41</v>
      </c>
    </row>
    <row r="1860" spans="1:51">
      <c r="A1860" s="3"/>
      <c r="C1860" s="11">
        <v>0.08</v>
      </c>
      <c r="D1860" s="11">
        <v>0.09</v>
      </c>
      <c r="E1860" s="11">
        <v>0.09</v>
      </c>
      <c r="F1860" s="11">
        <v>0.05</v>
      </c>
      <c r="G1860" s="11">
        <v>0.05</v>
      </c>
      <c r="H1860" s="11">
        <v>0.08</v>
      </c>
      <c r="I1860" s="11">
        <v>0.09</v>
      </c>
      <c r="J1860" s="11">
        <v>0.09</v>
      </c>
      <c r="K1860" s="11">
        <v>0.09</v>
      </c>
      <c r="L1860" s="11">
        <v>0.1</v>
      </c>
      <c r="M1860" s="11">
        <v>0.1</v>
      </c>
      <c r="N1860" s="11">
        <v>0.1</v>
      </c>
      <c r="O1860" s="11">
        <v>0.11</v>
      </c>
      <c r="P1860" s="11">
        <v>0.08</v>
      </c>
      <c r="Q1860" s="11">
        <v>0.09</v>
      </c>
      <c r="R1860" s="11">
        <v>0.08</v>
      </c>
      <c r="S1860" s="11">
        <v>0.08</v>
      </c>
      <c r="T1860" s="11">
        <v>0.08</v>
      </c>
      <c r="U1860" s="11">
        <v>0.04</v>
      </c>
      <c r="V1860" s="11">
        <v>7.0000000000000007E-2</v>
      </c>
      <c r="W1860" s="11">
        <v>0.09</v>
      </c>
      <c r="X1860" s="11">
        <v>0.1</v>
      </c>
      <c r="Y1860" s="11">
        <v>0.05</v>
      </c>
      <c r="Z1860" s="11">
        <v>0.04</v>
      </c>
      <c r="AA1860" s="11">
        <v>7.0000000000000007E-2</v>
      </c>
      <c r="AB1860" s="11">
        <v>0.05</v>
      </c>
      <c r="AC1860" s="11">
        <v>0.05</v>
      </c>
      <c r="AD1860" s="11">
        <v>0.04</v>
      </c>
      <c r="AE1860" s="11">
        <v>0.04</v>
      </c>
      <c r="AF1860" s="11">
        <v>0.01</v>
      </c>
      <c r="AG1860" s="11">
        <v>0.05</v>
      </c>
      <c r="AH1860" s="11">
        <v>0.05</v>
      </c>
      <c r="AI1860" s="11">
        <v>7.0000000000000007E-2</v>
      </c>
      <c r="AJ1860" s="11">
        <v>0.05</v>
      </c>
      <c r="AK1860" s="11">
        <v>0.05</v>
      </c>
      <c r="AL1860" s="4" t="s">
        <v>14</v>
      </c>
      <c r="AM1860" s="4" t="s">
        <v>14</v>
      </c>
      <c r="AN1860" s="4" t="s">
        <v>14</v>
      </c>
      <c r="AO1860" s="4" t="s">
        <v>14</v>
      </c>
      <c r="AP1860" s="4" t="s">
        <v>14</v>
      </c>
      <c r="AQ1860" s="4" t="s">
        <v>14</v>
      </c>
      <c r="AR1860" s="4" t="s">
        <v>14</v>
      </c>
      <c r="AS1860" s="11">
        <v>0.06</v>
      </c>
      <c r="AT1860" s="11">
        <v>0.05</v>
      </c>
      <c r="AU1860" s="11">
        <v>0.1</v>
      </c>
      <c r="AV1860" s="11">
        <v>7.0000000000000007E-2</v>
      </c>
      <c r="AW1860" s="11">
        <v>0.04</v>
      </c>
      <c r="AX1860" s="11">
        <v>0.06</v>
      </c>
      <c r="AY1860" s="11">
        <v>0.04</v>
      </c>
    </row>
    <row r="1861" spans="1:51">
      <c r="A1861" s="3"/>
    </row>
    <row r="1862" spans="1:51">
      <c r="A1862" s="3"/>
    </row>
    <row r="1863" spans="1:51">
      <c r="A1863" s="2" t="s">
        <v>466</v>
      </c>
    </row>
    <row r="1864" spans="1:51">
      <c r="A1864" s="3"/>
    </row>
    <row r="1865" spans="1:51" s="10" customFormat="1" ht="29.25" customHeight="1">
      <c r="A1865" s="9"/>
      <c r="C1865" s="7" t="s">
        <v>39</v>
      </c>
      <c r="D1865" s="14" t="s">
        <v>15</v>
      </c>
      <c r="E1865" s="15"/>
      <c r="F1865" s="15"/>
      <c r="G1865" s="15"/>
      <c r="H1865" s="14" t="s">
        <v>16</v>
      </c>
      <c r="I1865" s="15"/>
      <c r="J1865" s="14" t="s">
        <v>17</v>
      </c>
      <c r="K1865" s="15"/>
      <c r="L1865" s="15"/>
      <c r="M1865" s="15"/>
      <c r="N1865" s="15"/>
      <c r="O1865" s="14" t="s">
        <v>40</v>
      </c>
      <c r="P1865" s="15"/>
      <c r="Q1865" s="14" t="s">
        <v>19</v>
      </c>
      <c r="R1865" s="15"/>
      <c r="S1865" s="14" t="s">
        <v>41</v>
      </c>
      <c r="T1865" s="15"/>
      <c r="U1865" s="14" t="s">
        <v>42</v>
      </c>
      <c r="V1865" s="15"/>
      <c r="W1865" s="15"/>
      <c r="X1865" s="15"/>
      <c r="Y1865" s="14" t="s">
        <v>22</v>
      </c>
      <c r="Z1865" s="15"/>
      <c r="AA1865" s="15"/>
      <c r="AB1865" s="15"/>
      <c r="AC1865" s="15"/>
      <c r="AD1865" s="15"/>
      <c r="AE1865" s="15"/>
      <c r="AF1865" s="15"/>
      <c r="AG1865" s="14" t="s">
        <v>23</v>
      </c>
      <c r="AH1865" s="15"/>
      <c r="AI1865" s="15"/>
      <c r="AJ1865" s="14" t="s">
        <v>24</v>
      </c>
      <c r="AK1865" s="15"/>
      <c r="AL1865" s="14" t="s">
        <v>25</v>
      </c>
      <c r="AM1865" s="15"/>
      <c r="AN1865" s="15"/>
      <c r="AO1865" s="15"/>
      <c r="AP1865" s="15"/>
      <c r="AQ1865" s="15"/>
      <c r="AR1865" s="15"/>
      <c r="AS1865" s="14" t="s">
        <v>26</v>
      </c>
      <c r="AT1865" s="15"/>
      <c r="AU1865" s="14" t="s">
        <v>43</v>
      </c>
      <c r="AV1865" s="15"/>
      <c r="AW1865" s="14" t="s">
        <v>44</v>
      </c>
      <c r="AX1865" s="15"/>
      <c r="AY1865" s="15"/>
    </row>
    <row r="1866" spans="1:51" s="7" customFormat="1" ht="32.25" customHeight="1">
      <c r="A1866" s="6"/>
      <c r="D1866" s="8" t="s">
        <v>45</v>
      </c>
      <c r="E1866" s="8" t="s">
        <v>46</v>
      </c>
      <c r="F1866" s="8" t="s">
        <v>47</v>
      </c>
      <c r="G1866" s="8" t="s">
        <v>48</v>
      </c>
      <c r="H1866" s="8" t="s">
        <v>49</v>
      </c>
      <c r="I1866" s="8" t="s">
        <v>50</v>
      </c>
      <c r="J1866" s="8" t="s">
        <v>51</v>
      </c>
      <c r="K1866" s="8" t="s">
        <v>52</v>
      </c>
      <c r="L1866" s="8" t="s">
        <v>53</v>
      </c>
      <c r="M1866" s="8" t="s">
        <v>54</v>
      </c>
      <c r="N1866" s="8" t="s">
        <v>55</v>
      </c>
      <c r="O1866" s="8" t="s">
        <v>56</v>
      </c>
      <c r="P1866" s="8" t="s">
        <v>57</v>
      </c>
      <c r="Q1866" s="8" t="s">
        <v>56</v>
      </c>
      <c r="R1866" s="8" t="s">
        <v>57</v>
      </c>
      <c r="S1866" s="8" t="s">
        <v>56</v>
      </c>
      <c r="T1866" s="8" t="s">
        <v>57</v>
      </c>
      <c r="U1866" s="8" t="s">
        <v>58</v>
      </c>
      <c r="V1866" s="8" t="s">
        <v>59</v>
      </c>
      <c r="W1866" s="8" t="s">
        <v>60</v>
      </c>
      <c r="X1866" s="8" t="s">
        <v>61</v>
      </c>
      <c r="Y1866" s="8" t="s">
        <v>62</v>
      </c>
      <c r="Z1866" s="8" t="s">
        <v>63</v>
      </c>
      <c r="AA1866" s="8" t="s">
        <v>64</v>
      </c>
      <c r="AB1866" s="8" t="s">
        <v>65</v>
      </c>
      <c r="AC1866" s="8" t="s">
        <v>66</v>
      </c>
      <c r="AD1866" s="8" t="s">
        <v>67</v>
      </c>
      <c r="AE1866" s="8" t="s">
        <v>68</v>
      </c>
      <c r="AF1866" s="8" t="s">
        <v>69</v>
      </c>
      <c r="AG1866" s="8" t="s">
        <v>70</v>
      </c>
      <c r="AH1866" s="8" t="s">
        <v>71</v>
      </c>
      <c r="AI1866" s="8" t="s">
        <v>72</v>
      </c>
      <c r="AJ1866" s="8" t="s">
        <v>73</v>
      </c>
      <c r="AK1866" s="8" t="s">
        <v>74</v>
      </c>
      <c r="AL1866" s="8" t="s">
        <v>75</v>
      </c>
      <c r="AM1866" s="8" t="s">
        <v>76</v>
      </c>
      <c r="AN1866" s="8" t="s">
        <v>77</v>
      </c>
      <c r="AO1866" s="8" t="s">
        <v>78</v>
      </c>
      <c r="AP1866" s="8" t="s">
        <v>79</v>
      </c>
      <c r="AQ1866" s="8" t="s">
        <v>80</v>
      </c>
      <c r="AR1866" s="8" t="s">
        <v>81</v>
      </c>
      <c r="AS1866" s="8" t="s">
        <v>82</v>
      </c>
      <c r="AT1866" s="8" t="s">
        <v>57</v>
      </c>
      <c r="AU1866" s="8" t="s">
        <v>56</v>
      </c>
      <c r="AV1866" s="8" t="s">
        <v>57</v>
      </c>
      <c r="AW1866" s="8" t="s">
        <v>83</v>
      </c>
      <c r="AX1866" s="8" t="s">
        <v>84</v>
      </c>
      <c r="AY1866" s="8" t="s">
        <v>85</v>
      </c>
    </row>
    <row r="1867" spans="1:51">
      <c r="A1867" s="3" t="s">
        <v>86</v>
      </c>
      <c r="C1867" s="4">
        <v>3798</v>
      </c>
      <c r="D1867" s="4">
        <v>2254</v>
      </c>
      <c r="E1867" s="4">
        <v>808</v>
      </c>
      <c r="F1867" s="4">
        <v>587</v>
      </c>
      <c r="G1867" s="4">
        <v>148</v>
      </c>
      <c r="H1867" s="4">
        <v>1558</v>
      </c>
      <c r="I1867" s="4">
        <v>1757</v>
      </c>
      <c r="J1867" s="4">
        <v>1318</v>
      </c>
      <c r="K1867" s="4">
        <v>1919</v>
      </c>
      <c r="L1867" s="4">
        <v>321</v>
      </c>
      <c r="M1867" s="4">
        <v>85</v>
      </c>
      <c r="N1867" s="4">
        <v>179</v>
      </c>
      <c r="O1867" s="4">
        <v>774</v>
      </c>
      <c r="P1867" s="4">
        <v>2541</v>
      </c>
      <c r="Q1867" s="4">
        <v>1208</v>
      </c>
      <c r="R1867" s="4">
        <v>2241</v>
      </c>
      <c r="S1867" s="4">
        <v>1635</v>
      </c>
      <c r="T1867" s="4">
        <v>1629</v>
      </c>
      <c r="U1867" s="4">
        <v>691</v>
      </c>
      <c r="V1867" s="4">
        <v>478</v>
      </c>
      <c r="W1867" s="4">
        <v>1179</v>
      </c>
      <c r="X1867" s="4">
        <v>1439</v>
      </c>
      <c r="Y1867" s="4">
        <v>832</v>
      </c>
      <c r="Z1867" s="4">
        <v>718</v>
      </c>
      <c r="AA1867" s="4">
        <v>411</v>
      </c>
      <c r="AB1867" s="4">
        <v>810</v>
      </c>
      <c r="AC1867" s="4">
        <v>2770</v>
      </c>
      <c r="AD1867" s="4">
        <v>186</v>
      </c>
      <c r="AE1867" s="4">
        <v>365</v>
      </c>
      <c r="AF1867" s="4">
        <v>112</v>
      </c>
      <c r="AG1867" s="4">
        <v>1242</v>
      </c>
      <c r="AH1867" s="4">
        <v>1615</v>
      </c>
      <c r="AI1867" s="4">
        <v>813</v>
      </c>
      <c r="AJ1867" s="4">
        <v>1238</v>
      </c>
      <c r="AK1867" s="4">
        <v>2393</v>
      </c>
      <c r="AL1867" s="4">
        <v>997</v>
      </c>
      <c r="AM1867" s="4">
        <v>236</v>
      </c>
      <c r="AN1867" s="4">
        <v>27</v>
      </c>
      <c r="AO1867" s="4">
        <v>2173</v>
      </c>
      <c r="AP1867" s="4">
        <v>56</v>
      </c>
      <c r="AQ1867" s="4">
        <v>1910</v>
      </c>
      <c r="AR1867" s="4">
        <v>1578</v>
      </c>
      <c r="AS1867" s="4">
        <v>230</v>
      </c>
      <c r="AT1867" s="4">
        <v>3340</v>
      </c>
      <c r="AU1867" s="4">
        <v>1158</v>
      </c>
      <c r="AV1867" s="4">
        <v>2157</v>
      </c>
      <c r="AW1867" s="4">
        <v>1723</v>
      </c>
      <c r="AX1867" s="4">
        <v>570</v>
      </c>
      <c r="AY1867" s="4">
        <v>933</v>
      </c>
    </row>
    <row r="1868" spans="1:51">
      <c r="A1868" s="3"/>
    </row>
    <row r="1869" spans="1:51">
      <c r="A1869" s="3" t="s">
        <v>467</v>
      </c>
      <c r="B1869" t="s">
        <v>468</v>
      </c>
      <c r="C1869" s="4">
        <v>3464</v>
      </c>
      <c r="D1869" s="4">
        <v>2069</v>
      </c>
      <c r="E1869" s="4">
        <v>733</v>
      </c>
      <c r="F1869" s="4">
        <v>533</v>
      </c>
      <c r="G1869" s="4">
        <v>130</v>
      </c>
      <c r="H1869" s="4">
        <v>1400</v>
      </c>
      <c r="I1869" s="4">
        <v>1625</v>
      </c>
      <c r="J1869" s="4">
        <v>1202</v>
      </c>
      <c r="K1869" s="4">
        <v>1741</v>
      </c>
      <c r="L1869" s="4">
        <v>295</v>
      </c>
      <c r="M1869" s="4">
        <v>75</v>
      </c>
      <c r="N1869" s="4">
        <v>161</v>
      </c>
      <c r="O1869" s="4">
        <v>706</v>
      </c>
      <c r="P1869" s="4">
        <v>2319</v>
      </c>
      <c r="Q1869" s="4">
        <v>1094</v>
      </c>
      <c r="R1869" s="4">
        <v>2044</v>
      </c>
      <c r="S1869" s="4">
        <v>1498</v>
      </c>
      <c r="T1869" s="4">
        <v>1482</v>
      </c>
      <c r="U1869" s="4">
        <v>624</v>
      </c>
      <c r="V1869" s="4">
        <v>440</v>
      </c>
      <c r="W1869" s="4">
        <v>1062</v>
      </c>
      <c r="X1869" s="4">
        <v>1327</v>
      </c>
      <c r="Y1869" s="4">
        <v>797</v>
      </c>
      <c r="Z1869" s="4">
        <v>689</v>
      </c>
      <c r="AA1869" s="4">
        <v>356</v>
      </c>
      <c r="AB1869" s="4">
        <v>764</v>
      </c>
      <c r="AC1869" s="4">
        <v>2606</v>
      </c>
      <c r="AD1869" s="4">
        <v>171</v>
      </c>
      <c r="AE1869" s="4">
        <v>351</v>
      </c>
      <c r="AF1869" s="4">
        <v>112</v>
      </c>
      <c r="AG1869" s="4">
        <v>1172</v>
      </c>
      <c r="AH1869" s="4">
        <v>1490</v>
      </c>
      <c r="AI1869" s="4">
        <v>765</v>
      </c>
      <c r="AJ1869" s="4">
        <v>1165</v>
      </c>
      <c r="AK1869" s="4">
        <v>2245</v>
      </c>
      <c r="AL1869" s="4">
        <v>941</v>
      </c>
      <c r="AM1869" s="4">
        <v>222</v>
      </c>
      <c r="AN1869" s="4">
        <v>27</v>
      </c>
      <c r="AO1869" s="4">
        <v>2091</v>
      </c>
      <c r="AP1869" s="4">
        <v>40</v>
      </c>
      <c r="AQ1869" s="4">
        <v>1894</v>
      </c>
      <c r="AR1869" s="4">
        <v>1427</v>
      </c>
      <c r="AS1869" s="4">
        <v>219</v>
      </c>
      <c r="AT1869" s="4">
        <v>3137</v>
      </c>
      <c r="AU1869" s="4">
        <v>1058</v>
      </c>
      <c r="AV1869" s="4">
        <v>1967</v>
      </c>
      <c r="AW1869" s="4">
        <v>1636</v>
      </c>
      <c r="AX1869" s="4">
        <v>526</v>
      </c>
      <c r="AY1869" s="4">
        <v>875</v>
      </c>
    </row>
    <row r="1870" spans="1:51">
      <c r="A1870" s="3"/>
      <c r="C1870" s="11">
        <v>0.91</v>
      </c>
      <c r="D1870" s="11">
        <v>0.92</v>
      </c>
      <c r="E1870" s="11">
        <v>0.91</v>
      </c>
      <c r="F1870" s="11">
        <v>0.91</v>
      </c>
      <c r="G1870" s="11">
        <v>0.87</v>
      </c>
      <c r="H1870" s="11">
        <v>0.9</v>
      </c>
      <c r="I1870" s="11">
        <v>0.92</v>
      </c>
      <c r="J1870" s="11">
        <v>0.91</v>
      </c>
      <c r="K1870" s="11">
        <v>0.91</v>
      </c>
      <c r="L1870" s="11">
        <v>0.92</v>
      </c>
      <c r="M1870" s="11">
        <v>0.88</v>
      </c>
      <c r="N1870" s="11">
        <v>0.9</v>
      </c>
      <c r="O1870" s="11">
        <v>0.91</v>
      </c>
      <c r="P1870" s="11">
        <v>0.91</v>
      </c>
      <c r="Q1870" s="11">
        <v>0.91</v>
      </c>
      <c r="R1870" s="11">
        <v>0.91</v>
      </c>
      <c r="S1870" s="11">
        <v>0.92</v>
      </c>
      <c r="T1870" s="11">
        <v>0.91</v>
      </c>
      <c r="U1870" s="11">
        <v>0.9</v>
      </c>
      <c r="V1870" s="11">
        <v>0.92</v>
      </c>
      <c r="W1870" s="11">
        <v>0.9</v>
      </c>
      <c r="X1870" s="11">
        <v>0.92</v>
      </c>
      <c r="Y1870" s="11">
        <v>0.96</v>
      </c>
      <c r="Z1870" s="11">
        <v>0.96</v>
      </c>
      <c r="AA1870" s="11">
        <v>0.87</v>
      </c>
      <c r="AB1870" s="11">
        <v>0.94</v>
      </c>
      <c r="AC1870" s="11">
        <v>0.94</v>
      </c>
      <c r="AD1870" s="11">
        <v>0.92</v>
      </c>
      <c r="AE1870" s="11">
        <v>0.96</v>
      </c>
      <c r="AF1870" s="11">
        <v>1</v>
      </c>
      <c r="AG1870" s="11">
        <v>0.94</v>
      </c>
      <c r="AH1870" s="11">
        <v>0.92</v>
      </c>
      <c r="AI1870" s="11">
        <v>0.94</v>
      </c>
      <c r="AJ1870" s="11">
        <v>0.94</v>
      </c>
      <c r="AK1870" s="11">
        <v>0.94</v>
      </c>
      <c r="AL1870" s="11">
        <v>0.94</v>
      </c>
      <c r="AM1870" s="11">
        <v>0.94</v>
      </c>
      <c r="AN1870" s="11">
        <v>1</v>
      </c>
      <c r="AO1870" s="11">
        <v>0.96</v>
      </c>
      <c r="AP1870" s="11">
        <v>0.72</v>
      </c>
      <c r="AQ1870" s="11">
        <v>0.99</v>
      </c>
      <c r="AR1870" s="11">
        <v>0.9</v>
      </c>
      <c r="AS1870" s="11">
        <v>0.95</v>
      </c>
      <c r="AT1870" s="11">
        <v>0.94</v>
      </c>
      <c r="AU1870" s="11">
        <v>0.91</v>
      </c>
      <c r="AV1870" s="11">
        <v>0.91</v>
      </c>
      <c r="AW1870" s="11">
        <v>0.95</v>
      </c>
      <c r="AX1870" s="11">
        <v>0.92</v>
      </c>
      <c r="AY1870" s="11">
        <v>0.94</v>
      </c>
    </row>
    <row r="1871" spans="1:51">
      <c r="A1871" s="3"/>
      <c r="B1871" t="s">
        <v>469</v>
      </c>
      <c r="C1871" s="4">
        <v>141</v>
      </c>
      <c r="D1871" s="4">
        <v>64</v>
      </c>
      <c r="E1871" s="4">
        <v>20</v>
      </c>
      <c r="F1871" s="4">
        <v>41</v>
      </c>
      <c r="G1871" s="4">
        <v>16</v>
      </c>
      <c r="H1871" s="4">
        <v>74</v>
      </c>
      <c r="I1871" s="4">
        <v>38</v>
      </c>
      <c r="J1871" s="4">
        <v>39</v>
      </c>
      <c r="K1871" s="4">
        <v>74</v>
      </c>
      <c r="L1871" s="4">
        <v>10</v>
      </c>
      <c r="M1871" s="4">
        <v>2</v>
      </c>
      <c r="N1871" s="4">
        <v>4</v>
      </c>
      <c r="O1871" s="4">
        <v>17</v>
      </c>
      <c r="P1871" s="4">
        <v>95</v>
      </c>
      <c r="Q1871" s="4">
        <v>45</v>
      </c>
      <c r="R1871" s="4">
        <v>80</v>
      </c>
      <c r="S1871" s="4">
        <v>54</v>
      </c>
      <c r="T1871" s="4">
        <v>56</v>
      </c>
      <c r="U1871" s="4">
        <v>48</v>
      </c>
      <c r="V1871" s="4">
        <v>30</v>
      </c>
      <c r="W1871" s="4">
        <v>42</v>
      </c>
      <c r="X1871" s="4">
        <v>22</v>
      </c>
      <c r="Y1871" s="4">
        <v>16</v>
      </c>
      <c r="Z1871" s="4">
        <v>19</v>
      </c>
      <c r="AA1871" s="4">
        <v>33</v>
      </c>
      <c r="AB1871" s="4">
        <v>26</v>
      </c>
      <c r="AC1871" s="4">
        <v>95</v>
      </c>
      <c r="AD1871" s="4">
        <v>12</v>
      </c>
      <c r="AE1871" s="4">
        <v>6</v>
      </c>
      <c r="AF1871" s="4" t="s">
        <v>14</v>
      </c>
      <c r="AG1871" s="4">
        <v>49</v>
      </c>
      <c r="AH1871" s="4">
        <v>71</v>
      </c>
      <c r="AI1871" s="4">
        <v>19</v>
      </c>
      <c r="AJ1871" s="4">
        <v>45</v>
      </c>
      <c r="AK1871" s="4">
        <v>95</v>
      </c>
      <c r="AL1871" s="4">
        <v>45</v>
      </c>
      <c r="AM1871" s="4">
        <v>10</v>
      </c>
      <c r="AN1871" s="4" t="s">
        <v>14</v>
      </c>
      <c r="AO1871" s="4">
        <v>67</v>
      </c>
      <c r="AP1871" s="4">
        <v>15</v>
      </c>
      <c r="AQ1871" s="4">
        <v>11</v>
      </c>
      <c r="AR1871" s="4">
        <v>125</v>
      </c>
      <c r="AS1871" s="4">
        <v>3</v>
      </c>
      <c r="AT1871" s="4">
        <v>133</v>
      </c>
      <c r="AU1871" s="4">
        <v>29</v>
      </c>
      <c r="AV1871" s="4">
        <v>83</v>
      </c>
      <c r="AW1871" s="4">
        <v>57</v>
      </c>
      <c r="AX1871" s="4">
        <v>27</v>
      </c>
      <c r="AY1871" s="4">
        <v>34</v>
      </c>
    </row>
    <row r="1872" spans="1:51">
      <c r="A1872" s="3"/>
      <c r="C1872" s="11">
        <v>0.04</v>
      </c>
      <c r="D1872" s="11">
        <v>0.03</v>
      </c>
      <c r="E1872" s="11">
        <v>0.02</v>
      </c>
      <c r="F1872" s="11">
        <v>7.0000000000000007E-2</v>
      </c>
      <c r="G1872" s="11">
        <v>0.11</v>
      </c>
      <c r="H1872" s="11">
        <v>0.05</v>
      </c>
      <c r="I1872" s="11">
        <v>0.02</v>
      </c>
      <c r="J1872" s="11">
        <v>0.03</v>
      </c>
      <c r="K1872" s="11">
        <v>0.04</v>
      </c>
      <c r="L1872" s="11">
        <v>0.03</v>
      </c>
      <c r="M1872" s="11">
        <v>0.02</v>
      </c>
      <c r="N1872" s="11">
        <v>0.02</v>
      </c>
      <c r="O1872" s="11">
        <v>0.02</v>
      </c>
      <c r="P1872" s="11">
        <v>0.04</v>
      </c>
      <c r="Q1872" s="11">
        <v>0.04</v>
      </c>
      <c r="R1872" s="11">
        <v>0.04</v>
      </c>
      <c r="S1872" s="11">
        <v>0.03</v>
      </c>
      <c r="T1872" s="11">
        <v>0.03</v>
      </c>
      <c r="U1872" s="11">
        <v>7.0000000000000007E-2</v>
      </c>
      <c r="V1872" s="11">
        <v>0.06</v>
      </c>
      <c r="W1872" s="11">
        <v>0.04</v>
      </c>
      <c r="X1872" s="11">
        <v>0.02</v>
      </c>
      <c r="Y1872" s="11">
        <v>0.02</v>
      </c>
      <c r="Z1872" s="11">
        <v>0.03</v>
      </c>
      <c r="AA1872" s="11">
        <v>0.08</v>
      </c>
      <c r="AB1872" s="11">
        <v>0.03</v>
      </c>
      <c r="AC1872" s="11">
        <v>0.03</v>
      </c>
      <c r="AD1872" s="11">
        <v>0.06</v>
      </c>
      <c r="AE1872" s="11">
        <v>0.02</v>
      </c>
      <c r="AF1872" s="4" t="s">
        <v>14</v>
      </c>
      <c r="AG1872" s="11">
        <v>0.04</v>
      </c>
      <c r="AH1872" s="11">
        <v>0.04</v>
      </c>
      <c r="AI1872" s="11">
        <v>0.02</v>
      </c>
      <c r="AJ1872" s="11">
        <v>0.04</v>
      </c>
      <c r="AK1872" s="11">
        <v>0.04</v>
      </c>
      <c r="AL1872" s="11">
        <v>0.04</v>
      </c>
      <c r="AM1872" s="11">
        <v>0.04</v>
      </c>
      <c r="AN1872" s="4" t="s">
        <v>14</v>
      </c>
      <c r="AO1872" s="11">
        <v>0.03</v>
      </c>
      <c r="AP1872" s="11">
        <v>0.26</v>
      </c>
      <c r="AQ1872" s="11">
        <v>0.01</v>
      </c>
      <c r="AR1872" s="11">
        <v>0.08</v>
      </c>
      <c r="AS1872" s="11">
        <v>0.02</v>
      </c>
      <c r="AT1872" s="11">
        <v>0.04</v>
      </c>
      <c r="AU1872" s="11">
        <v>0.03</v>
      </c>
      <c r="AV1872" s="11">
        <v>0.04</v>
      </c>
      <c r="AW1872" s="11">
        <v>0.03</v>
      </c>
      <c r="AX1872" s="11">
        <v>0.05</v>
      </c>
      <c r="AY1872" s="11">
        <v>0.04</v>
      </c>
    </row>
    <row r="1873" spans="1:51">
      <c r="A1873" s="3"/>
      <c r="B1873" t="s">
        <v>287</v>
      </c>
      <c r="C1873" s="4">
        <v>193</v>
      </c>
      <c r="D1873" s="4">
        <v>122</v>
      </c>
      <c r="E1873" s="4">
        <v>55</v>
      </c>
      <c r="F1873" s="4">
        <v>13</v>
      </c>
      <c r="G1873" s="4">
        <v>3</v>
      </c>
      <c r="H1873" s="4">
        <v>84</v>
      </c>
      <c r="I1873" s="4">
        <v>94</v>
      </c>
      <c r="J1873" s="4">
        <v>78</v>
      </c>
      <c r="K1873" s="4">
        <v>104</v>
      </c>
      <c r="L1873" s="4">
        <v>16</v>
      </c>
      <c r="M1873" s="4">
        <v>9</v>
      </c>
      <c r="N1873" s="4">
        <v>14</v>
      </c>
      <c r="O1873" s="4">
        <v>51</v>
      </c>
      <c r="P1873" s="4">
        <v>127</v>
      </c>
      <c r="Q1873" s="4">
        <v>69</v>
      </c>
      <c r="R1873" s="4">
        <v>117</v>
      </c>
      <c r="S1873" s="4">
        <v>83</v>
      </c>
      <c r="T1873" s="4">
        <v>91</v>
      </c>
      <c r="U1873" s="4">
        <v>19</v>
      </c>
      <c r="V1873" s="4">
        <v>8</v>
      </c>
      <c r="W1873" s="4">
        <v>75</v>
      </c>
      <c r="X1873" s="4">
        <v>90</v>
      </c>
      <c r="Y1873" s="4">
        <v>19</v>
      </c>
      <c r="Z1873" s="4">
        <v>10</v>
      </c>
      <c r="AA1873" s="4">
        <v>21</v>
      </c>
      <c r="AB1873" s="4">
        <v>20</v>
      </c>
      <c r="AC1873" s="4">
        <v>69</v>
      </c>
      <c r="AD1873" s="4">
        <v>3</v>
      </c>
      <c r="AE1873" s="4">
        <v>8</v>
      </c>
      <c r="AF1873" s="4" t="s">
        <v>14</v>
      </c>
      <c r="AG1873" s="4">
        <v>21</v>
      </c>
      <c r="AH1873" s="4">
        <v>54</v>
      </c>
      <c r="AI1873" s="4">
        <v>28</v>
      </c>
      <c r="AJ1873" s="4">
        <v>29</v>
      </c>
      <c r="AK1873" s="4">
        <v>53</v>
      </c>
      <c r="AL1873" s="4">
        <v>11</v>
      </c>
      <c r="AM1873" s="4">
        <v>4</v>
      </c>
      <c r="AN1873" s="4" t="s">
        <v>14</v>
      </c>
      <c r="AO1873" s="4">
        <v>15</v>
      </c>
      <c r="AP1873" s="4">
        <v>1</v>
      </c>
      <c r="AQ1873" s="4">
        <v>5</v>
      </c>
      <c r="AR1873" s="4">
        <v>26</v>
      </c>
      <c r="AS1873" s="4">
        <v>8</v>
      </c>
      <c r="AT1873" s="4">
        <v>70</v>
      </c>
      <c r="AU1873" s="4">
        <v>72</v>
      </c>
      <c r="AV1873" s="4">
        <v>106</v>
      </c>
      <c r="AW1873" s="4">
        <v>30</v>
      </c>
      <c r="AX1873" s="4">
        <v>17</v>
      </c>
      <c r="AY1873" s="4">
        <v>23</v>
      </c>
    </row>
    <row r="1874" spans="1:51">
      <c r="A1874" s="3"/>
      <c r="C1874" s="11">
        <v>0.05</v>
      </c>
      <c r="D1874" s="11">
        <v>0.05</v>
      </c>
      <c r="E1874" s="11">
        <v>7.0000000000000007E-2</v>
      </c>
      <c r="F1874" s="11">
        <v>0.02</v>
      </c>
      <c r="G1874" s="11">
        <v>0.02</v>
      </c>
      <c r="H1874" s="11">
        <v>0.05</v>
      </c>
      <c r="I1874" s="11">
        <v>0.05</v>
      </c>
      <c r="J1874" s="11">
        <v>0.06</v>
      </c>
      <c r="K1874" s="11">
        <v>0.05</v>
      </c>
      <c r="L1874" s="11">
        <v>0.05</v>
      </c>
      <c r="M1874" s="11">
        <v>0.1</v>
      </c>
      <c r="N1874" s="11">
        <v>0.08</v>
      </c>
      <c r="O1874" s="11">
        <v>7.0000000000000007E-2</v>
      </c>
      <c r="P1874" s="11">
        <v>0.05</v>
      </c>
      <c r="Q1874" s="11">
        <v>0.06</v>
      </c>
      <c r="R1874" s="11">
        <v>0.05</v>
      </c>
      <c r="S1874" s="11">
        <v>0.05</v>
      </c>
      <c r="T1874" s="11">
        <v>0.06</v>
      </c>
      <c r="U1874" s="11">
        <v>0.03</v>
      </c>
      <c r="V1874" s="11">
        <v>0.02</v>
      </c>
      <c r="W1874" s="11">
        <v>0.06</v>
      </c>
      <c r="X1874" s="11">
        <v>0.06</v>
      </c>
      <c r="Y1874" s="11">
        <v>0.02</v>
      </c>
      <c r="Z1874" s="11">
        <v>0.01</v>
      </c>
      <c r="AA1874" s="11">
        <v>0.05</v>
      </c>
      <c r="AB1874" s="11">
        <v>0.02</v>
      </c>
      <c r="AC1874" s="11">
        <v>0.03</v>
      </c>
      <c r="AD1874" s="11">
        <v>0.01</v>
      </c>
      <c r="AE1874" s="11">
        <v>0.02</v>
      </c>
      <c r="AF1874" s="4" t="s">
        <v>14</v>
      </c>
      <c r="AG1874" s="11">
        <v>0.02</v>
      </c>
      <c r="AH1874" s="11">
        <v>0.03</v>
      </c>
      <c r="AI1874" s="11">
        <v>0.03</v>
      </c>
      <c r="AJ1874" s="11">
        <v>0.02</v>
      </c>
      <c r="AK1874" s="11">
        <v>0.02</v>
      </c>
      <c r="AL1874" s="11">
        <v>0.01</v>
      </c>
      <c r="AM1874" s="11">
        <v>0.02</v>
      </c>
      <c r="AN1874" s="4" t="s">
        <v>14</v>
      </c>
      <c r="AO1874" s="11">
        <v>0.01</v>
      </c>
      <c r="AP1874" s="11">
        <v>0.02</v>
      </c>
      <c r="AQ1874" s="11">
        <v>0</v>
      </c>
      <c r="AR1874" s="11">
        <v>0.02</v>
      </c>
      <c r="AS1874" s="11">
        <v>0.03</v>
      </c>
      <c r="AT1874" s="11">
        <v>0.02</v>
      </c>
      <c r="AU1874" s="11">
        <v>0.06</v>
      </c>
      <c r="AV1874" s="11">
        <v>0.05</v>
      </c>
      <c r="AW1874" s="11">
        <v>0.02</v>
      </c>
      <c r="AX1874" s="11">
        <v>0.03</v>
      </c>
      <c r="AY1874" s="11">
        <v>0.03</v>
      </c>
    </row>
    <row r="1875" spans="1:51">
      <c r="A1875" s="3"/>
    </row>
    <row r="1876" spans="1:51">
      <c r="A1876" s="3"/>
    </row>
    <row r="1877" spans="1:51">
      <c r="A1877" s="2" t="s">
        <v>470</v>
      </c>
    </row>
    <row r="1878" spans="1:51">
      <c r="A1878" s="3"/>
    </row>
    <row r="1879" spans="1:51" s="10" customFormat="1" ht="29.25" customHeight="1">
      <c r="A1879" s="9"/>
      <c r="C1879" s="7" t="s">
        <v>39</v>
      </c>
      <c r="D1879" s="14" t="s">
        <v>15</v>
      </c>
      <c r="E1879" s="15"/>
      <c r="F1879" s="15"/>
      <c r="G1879" s="15"/>
      <c r="H1879" s="14" t="s">
        <v>16</v>
      </c>
      <c r="I1879" s="15"/>
      <c r="J1879" s="14" t="s">
        <v>17</v>
      </c>
      <c r="K1879" s="15"/>
      <c r="L1879" s="15"/>
      <c r="M1879" s="15"/>
      <c r="N1879" s="15"/>
      <c r="O1879" s="14" t="s">
        <v>40</v>
      </c>
      <c r="P1879" s="15"/>
      <c r="Q1879" s="14" t="s">
        <v>19</v>
      </c>
      <c r="R1879" s="15"/>
      <c r="S1879" s="14" t="s">
        <v>41</v>
      </c>
      <c r="T1879" s="15"/>
      <c r="U1879" s="14" t="s">
        <v>42</v>
      </c>
      <c r="V1879" s="15"/>
      <c r="W1879" s="15"/>
      <c r="X1879" s="15"/>
      <c r="Y1879" s="14" t="s">
        <v>22</v>
      </c>
      <c r="Z1879" s="15"/>
      <c r="AA1879" s="15"/>
      <c r="AB1879" s="15"/>
      <c r="AC1879" s="15"/>
      <c r="AD1879" s="15"/>
      <c r="AE1879" s="15"/>
      <c r="AF1879" s="15"/>
      <c r="AG1879" s="14" t="s">
        <v>23</v>
      </c>
      <c r="AH1879" s="15"/>
      <c r="AI1879" s="15"/>
      <c r="AJ1879" s="14" t="s">
        <v>24</v>
      </c>
      <c r="AK1879" s="15"/>
      <c r="AL1879" s="14" t="s">
        <v>25</v>
      </c>
      <c r="AM1879" s="15"/>
      <c r="AN1879" s="15"/>
      <c r="AO1879" s="15"/>
      <c r="AP1879" s="15"/>
      <c r="AQ1879" s="15"/>
      <c r="AR1879" s="15"/>
      <c r="AS1879" s="14" t="s">
        <v>26</v>
      </c>
      <c r="AT1879" s="15"/>
      <c r="AU1879" s="14" t="s">
        <v>43</v>
      </c>
      <c r="AV1879" s="15"/>
      <c r="AW1879" s="14" t="s">
        <v>44</v>
      </c>
      <c r="AX1879" s="15"/>
      <c r="AY1879" s="15"/>
    </row>
    <row r="1880" spans="1:51" s="7" customFormat="1" ht="32.25" customHeight="1">
      <c r="A1880" s="6"/>
      <c r="D1880" s="8" t="s">
        <v>45</v>
      </c>
      <c r="E1880" s="8" t="s">
        <v>46</v>
      </c>
      <c r="F1880" s="8" t="s">
        <v>47</v>
      </c>
      <c r="G1880" s="8" t="s">
        <v>48</v>
      </c>
      <c r="H1880" s="8" t="s">
        <v>49</v>
      </c>
      <c r="I1880" s="8" t="s">
        <v>50</v>
      </c>
      <c r="J1880" s="8" t="s">
        <v>51</v>
      </c>
      <c r="K1880" s="8" t="s">
        <v>52</v>
      </c>
      <c r="L1880" s="8" t="s">
        <v>53</v>
      </c>
      <c r="M1880" s="8" t="s">
        <v>54</v>
      </c>
      <c r="N1880" s="8" t="s">
        <v>55</v>
      </c>
      <c r="O1880" s="8" t="s">
        <v>56</v>
      </c>
      <c r="P1880" s="8" t="s">
        <v>57</v>
      </c>
      <c r="Q1880" s="8" t="s">
        <v>56</v>
      </c>
      <c r="R1880" s="8" t="s">
        <v>57</v>
      </c>
      <c r="S1880" s="8" t="s">
        <v>56</v>
      </c>
      <c r="T1880" s="8" t="s">
        <v>57</v>
      </c>
      <c r="U1880" s="8" t="s">
        <v>58</v>
      </c>
      <c r="V1880" s="8" t="s">
        <v>59</v>
      </c>
      <c r="W1880" s="8" t="s">
        <v>60</v>
      </c>
      <c r="X1880" s="8" t="s">
        <v>61</v>
      </c>
      <c r="Y1880" s="8" t="s">
        <v>62</v>
      </c>
      <c r="Z1880" s="8" t="s">
        <v>63</v>
      </c>
      <c r="AA1880" s="8" t="s">
        <v>64</v>
      </c>
      <c r="AB1880" s="8" t="s">
        <v>65</v>
      </c>
      <c r="AC1880" s="8" t="s">
        <v>66</v>
      </c>
      <c r="AD1880" s="8" t="s">
        <v>67</v>
      </c>
      <c r="AE1880" s="8" t="s">
        <v>68</v>
      </c>
      <c r="AF1880" s="8" t="s">
        <v>69</v>
      </c>
      <c r="AG1880" s="8" t="s">
        <v>70</v>
      </c>
      <c r="AH1880" s="8" t="s">
        <v>71</v>
      </c>
      <c r="AI1880" s="8" t="s">
        <v>72</v>
      </c>
      <c r="AJ1880" s="8" t="s">
        <v>73</v>
      </c>
      <c r="AK1880" s="8" t="s">
        <v>74</v>
      </c>
      <c r="AL1880" s="8" t="s">
        <v>75</v>
      </c>
      <c r="AM1880" s="8" t="s">
        <v>76</v>
      </c>
      <c r="AN1880" s="8" t="s">
        <v>77</v>
      </c>
      <c r="AO1880" s="8" t="s">
        <v>78</v>
      </c>
      <c r="AP1880" s="8" t="s">
        <v>79</v>
      </c>
      <c r="AQ1880" s="8" t="s">
        <v>80</v>
      </c>
      <c r="AR1880" s="8" t="s">
        <v>81</v>
      </c>
      <c r="AS1880" s="8" t="s">
        <v>82</v>
      </c>
      <c r="AT1880" s="8" t="s">
        <v>57</v>
      </c>
      <c r="AU1880" s="8" t="s">
        <v>56</v>
      </c>
      <c r="AV1880" s="8" t="s">
        <v>57</v>
      </c>
      <c r="AW1880" s="8" t="s">
        <v>83</v>
      </c>
      <c r="AX1880" s="8" t="s">
        <v>84</v>
      </c>
      <c r="AY1880" s="8" t="s">
        <v>85</v>
      </c>
    </row>
    <row r="1881" spans="1:51">
      <c r="A1881" s="3" t="s">
        <v>86</v>
      </c>
      <c r="C1881" s="4">
        <v>3798</v>
      </c>
      <c r="D1881" s="4">
        <v>2254</v>
      </c>
      <c r="E1881" s="4">
        <v>808</v>
      </c>
      <c r="F1881" s="4">
        <v>587</v>
      </c>
      <c r="G1881" s="4">
        <v>148</v>
      </c>
      <c r="H1881" s="4">
        <v>1558</v>
      </c>
      <c r="I1881" s="4">
        <v>1757</v>
      </c>
      <c r="J1881" s="4">
        <v>1318</v>
      </c>
      <c r="K1881" s="4">
        <v>1919</v>
      </c>
      <c r="L1881" s="4">
        <v>321</v>
      </c>
      <c r="M1881" s="4">
        <v>85</v>
      </c>
      <c r="N1881" s="4">
        <v>179</v>
      </c>
      <c r="O1881" s="4">
        <v>774</v>
      </c>
      <c r="P1881" s="4">
        <v>2541</v>
      </c>
      <c r="Q1881" s="4">
        <v>1208</v>
      </c>
      <c r="R1881" s="4">
        <v>2241</v>
      </c>
      <c r="S1881" s="4">
        <v>1635</v>
      </c>
      <c r="T1881" s="4">
        <v>1629</v>
      </c>
      <c r="U1881" s="4">
        <v>691</v>
      </c>
      <c r="V1881" s="4">
        <v>478</v>
      </c>
      <c r="W1881" s="4">
        <v>1179</v>
      </c>
      <c r="X1881" s="4">
        <v>1439</v>
      </c>
      <c r="Y1881" s="4">
        <v>832</v>
      </c>
      <c r="Z1881" s="4">
        <v>718</v>
      </c>
      <c r="AA1881" s="4">
        <v>411</v>
      </c>
      <c r="AB1881" s="4">
        <v>810</v>
      </c>
      <c r="AC1881" s="4">
        <v>2770</v>
      </c>
      <c r="AD1881" s="4">
        <v>186</v>
      </c>
      <c r="AE1881" s="4">
        <v>365</v>
      </c>
      <c r="AF1881" s="4">
        <v>112</v>
      </c>
      <c r="AG1881" s="4">
        <v>1242</v>
      </c>
      <c r="AH1881" s="4">
        <v>1615</v>
      </c>
      <c r="AI1881" s="4">
        <v>813</v>
      </c>
      <c r="AJ1881" s="4">
        <v>1238</v>
      </c>
      <c r="AK1881" s="4">
        <v>2393</v>
      </c>
      <c r="AL1881" s="4">
        <v>997</v>
      </c>
      <c r="AM1881" s="4">
        <v>236</v>
      </c>
      <c r="AN1881" s="4">
        <v>27</v>
      </c>
      <c r="AO1881" s="4">
        <v>2173</v>
      </c>
      <c r="AP1881" s="4">
        <v>56</v>
      </c>
      <c r="AQ1881" s="4">
        <v>1910</v>
      </c>
      <c r="AR1881" s="4">
        <v>1578</v>
      </c>
      <c r="AS1881" s="4">
        <v>230</v>
      </c>
      <c r="AT1881" s="4">
        <v>3340</v>
      </c>
      <c r="AU1881" s="4">
        <v>1158</v>
      </c>
      <c r="AV1881" s="4">
        <v>2157</v>
      </c>
      <c r="AW1881" s="4">
        <v>1723</v>
      </c>
      <c r="AX1881" s="4">
        <v>570</v>
      </c>
      <c r="AY1881" s="4">
        <v>933</v>
      </c>
    </row>
    <row r="1882" spans="1:51">
      <c r="A1882" s="3"/>
    </row>
    <row r="1883" spans="1:51">
      <c r="A1883" s="3" t="s">
        <v>471</v>
      </c>
      <c r="B1883" t="s">
        <v>56</v>
      </c>
      <c r="C1883" s="4">
        <v>1062</v>
      </c>
      <c r="D1883" s="4">
        <v>636</v>
      </c>
      <c r="E1883" s="4">
        <v>113</v>
      </c>
      <c r="F1883" s="4">
        <v>272</v>
      </c>
      <c r="G1883" s="4">
        <v>40</v>
      </c>
      <c r="H1883" s="4">
        <v>423</v>
      </c>
      <c r="I1883" s="4">
        <v>412</v>
      </c>
      <c r="J1883" s="4">
        <v>294</v>
      </c>
      <c r="K1883" s="4">
        <v>563</v>
      </c>
      <c r="L1883" s="4">
        <v>80</v>
      </c>
      <c r="M1883" s="4">
        <v>23</v>
      </c>
      <c r="N1883" s="4">
        <v>35</v>
      </c>
      <c r="O1883" s="4">
        <v>262</v>
      </c>
      <c r="P1883" s="4">
        <v>572</v>
      </c>
      <c r="Q1883" s="4">
        <v>326</v>
      </c>
      <c r="R1883" s="4">
        <v>580</v>
      </c>
      <c r="S1883" s="4">
        <v>409</v>
      </c>
      <c r="T1883" s="4">
        <v>409</v>
      </c>
      <c r="U1883" s="4">
        <v>285</v>
      </c>
      <c r="V1883" s="4">
        <v>193</v>
      </c>
      <c r="W1883" s="4">
        <v>320</v>
      </c>
      <c r="X1883" s="4">
        <v>259</v>
      </c>
      <c r="Y1883" s="4">
        <v>230</v>
      </c>
      <c r="Z1883" s="4">
        <v>206</v>
      </c>
      <c r="AA1883" s="4">
        <v>211</v>
      </c>
      <c r="AB1883" s="4">
        <v>184</v>
      </c>
      <c r="AC1883" s="4">
        <v>831</v>
      </c>
      <c r="AD1883" s="4">
        <v>45</v>
      </c>
      <c r="AE1883" s="4">
        <v>79</v>
      </c>
      <c r="AF1883" s="4">
        <v>9</v>
      </c>
      <c r="AG1883" s="4">
        <v>457</v>
      </c>
      <c r="AH1883" s="4">
        <v>453</v>
      </c>
      <c r="AI1883" s="4">
        <v>142</v>
      </c>
      <c r="AJ1883" s="4">
        <v>399</v>
      </c>
      <c r="AK1883" s="4">
        <v>648</v>
      </c>
      <c r="AL1883" s="4">
        <v>615</v>
      </c>
      <c r="AM1883" s="4">
        <v>116</v>
      </c>
      <c r="AN1883" s="4">
        <v>9</v>
      </c>
      <c r="AO1883" s="4">
        <v>246</v>
      </c>
      <c r="AP1883" s="4">
        <v>40</v>
      </c>
      <c r="AQ1883" s="4">
        <v>125</v>
      </c>
      <c r="AR1883" s="4">
        <v>902</v>
      </c>
      <c r="AS1883" s="4">
        <v>51</v>
      </c>
      <c r="AT1883" s="4">
        <v>994</v>
      </c>
      <c r="AU1883" s="4">
        <v>308</v>
      </c>
      <c r="AV1883" s="4">
        <v>527</v>
      </c>
      <c r="AW1883" s="4">
        <v>411</v>
      </c>
      <c r="AX1883" s="4">
        <v>227</v>
      </c>
      <c r="AY1883" s="4">
        <v>274</v>
      </c>
    </row>
    <row r="1884" spans="1:51">
      <c r="A1884" s="3"/>
      <c r="C1884" s="11">
        <v>0.28000000000000003</v>
      </c>
      <c r="D1884" s="11">
        <v>0.28000000000000003</v>
      </c>
      <c r="E1884" s="11">
        <v>0.14000000000000001</v>
      </c>
      <c r="F1884" s="11">
        <v>0.46</v>
      </c>
      <c r="G1884" s="11">
        <v>0.27</v>
      </c>
      <c r="H1884" s="11">
        <v>0.27</v>
      </c>
      <c r="I1884" s="11">
        <v>0.23</v>
      </c>
      <c r="J1884" s="11">
        <v>0.22</v>
      </c>
      <c r="K1884" s="11">
        <v>0.28999999999999998</v>
      </c>
      <c r="L1884" s="11">
        <v>0.25</v>
      </c>
      <c r="M1884" s="11">
        <v>0.27</v>
      </c>
      <c r="N1884" s="11">
        <v>0.19</v>
      </c>
      <c r="O1884" s="11">
        <v>0.34</v>
      </c>
      <c r="P1884" s="11">
        <v>0.23</v>
      </c>
      <c r="Q1884" s="11">
        <v>0.27</v>
      </c>
      <c r="R1884" s="11">
        <v>0.26</v>
      </c>
      <c r="S1884" s="11">
        <v>0.25</v>
      </c>
      <c r="T1884" s="11">
        <v>0.25</v>
      </c>
      <c r="U1884" s="11">
        <v>0.41</v>
      </c>
      <c r="V1884" s="11">
        <v>0.4</v>
      </c>
      <c r="W1884" s="11">
        <v>0.27</v>
      </c>
      <c r="X1884" s="11">
        <v>0.18</v>
      </c>
      <c r="Y1884" s="11">
        <v>0.28000000000000003</v>
      </c>
      <c r="Z1884" s="11">
        <v>0.28999999999999998</v>
      </c>
      <c r="AA1884" s="11">
        <v>0.51</v>
      </c>
      <c r="AB1884" s="11">
        <v>0.23</v>
      </c>
      <c r="AC1884" s="11">
        <v>0.3</v>
      </c>
      <c r="AD1884" s="11">
        <v>0.24</v>
      </c>
      <c r="AE1884" s="11">
        <v>0.22</v>
      </c>
      <c r="AF1884" s="11">
        <v>0.08</v>
      </c>
      <c r="AG1884" s="11">
        <v>0.37</v>
      </c>
      <c r="AH1884" s="11">
        <v>0.28000000000000003</v>
      </c>
      <c r="AI1884" s="11">
        <v>0.17</v>
      </c>
      <c r="AJ1884" s="11">
        <v>0.32</v>
      </c>
      <c r="AK1884" s="11">
        <v>0.27</v>
      </c>
      <c r="AL1884" s="11">
        <v>0.62</v>
      </c>
      <c r="AM1884" s="11">
        <v>0.49</v>
      </c>
      <c r="AN1884" s="11">
        <v>0.33</v>
      </c>
      <c r="AO1884" s="11">
        <v>0.11</v>
      </c>
      <c r="AP1884" s="11">
        <v>0.72</v>
      </c>
      <c r="AQ1884" s="11">
        <v>7.0000000000000007E-2</v>
      </c>
      <c r="AR1884" s="11">
        <v>0.56999999999999995</v>
      </c>
      <c r="AS1884" s="11">
        <v>0.22</v>
      </c>
      <c r="AT1884" s="11">
        <v>0.3</v>
      </c>
      <c r="AU1884" s="11">
        <v>0.27</v>
      </c>
      <c r="AV1884" s="11">
        <v>0.24</v>
      </c>
      <c r="AW1884" s="11">
        <v>0.24</v>
      </c>
      <c r="AX1884" s="11">
        <v>0.4</v>
      </c>
      <c r="AY1884" s="11">
        <v>0.28999999999999998</v>
      </c>
    </row>
    <row r="1885" spans="1:51">
      <c r="A1885" s="3"/>
      <c r="B1885" t="s">
        <v>57</v>
      </c>
      <c r="C1885" s="4">
        <v>2421</v>
      </c>
      <c r="D1885" s="4">
        <v>1431</v>
      </c>
      <c r="E1885" s="4">
        <v>627</v>
      </c>
      <c r="F1885" s="4">
        <v>263</v>
      </c>
      <c r="G1885" s="4">
        <v>99</v>
      </c>
      <c r="H1885" s="4">
        <v>995</v>
      </c>
      <c r="I1885" s="4">
        <v>1212</v>
      </c>
      <c r="J1885" s="4">
        <v>919</v>
      </c>
      <c r="K1885" s="4">
        <v>1183</v>
      </c>
      <c r="L1885" s="4">
        <v>215</v>
      </c>
      <c r="M1885" s="4">
        <v>52</v>
      </c>
      <c r="N1885" s="4">
        <v>126</v>
      </c>
      <c r="O1885" s="4">
        <v>431</v>
      </c>
      <c r="P1885" s="4">
        <v>1776</v>
      </c>
      <c r="Q1885" s="4">
        <v>777</v>
      </c>
      <c r="R1885" s="4">
        <v>1482</v>
      </c>
      <c r="S1885" s="4">
        <v>1087</v>
      </c>
      <c r="T1885" s="4">
        <v>1095</v>
      </c>
      <c r="U1885" s="4">
        <v>364</v>
      </c>
      <c r="V1885" s="4">
        <v>247</v>
      </c>
      <c r="W1885" s="4">
        <v>738</v>
      </c>
      <c r="X1885" s="4">
        <v>1068</v>
      </c>
      <c r="Y1885" s="4">
        <v>551</v>
      </c>
      <c r="Z1885" s="4">
        <v>474</v>
      </c>
      <c r="AA1885" s="4">
        <v>161</v>
      </c>
      <c r="AB1885" s="4">
        <v>591</v>
      </c>
      <c r="AC1885" s="4">
        <v>1777</v>
      </c>
      <c r="AD1885" s="4">
        <v>135</v>
      </c>
      <c r="AE1885" s="4">
        <v>274</v>
      </c>
      <c r="AF1885" s="4">
        <v>102</v>
      </c>
      <c r="AG1885" s="4">
        <v>703</v>
      </c>
      <c r="AH1885" s="4">
        <v>1066</v>
      </c>
      <c r="AI1885" s="4">
        <v>630</v>
      </c>
      <c r="AJ1885" s="4">
        <v>758</v>
      </c>
      <c r="AK1885" s="4">
        <v>1630</v>
      </c>
      <c r="AL1885" s="4">
        <v>316</v>
      </c>
      <c r="AM1885" s="4">
        <v>107</v>
      </c>
      <c r="AN1885" s="4">
        <v>18</v>
      </c>
      <c r="AO1885" s="4">
        <v>1889</v>
      </c>
      <c r="AP1885" s="4">
        <v>11</v>
      </c>
      <c r="AQ1885" s="4">
        <v>1764</v>
      </c>
      <c r="AR1885" s="4">
        <v>576</v>
      </c>
      <c r="AS1885" s="4">
        <v>164</v>
      </c>
      <c r="AT1885" s="4">
        <v>2175</v>
      </c>
      <c r="AU1885" s="4">
        <v>730</v>
      </c>
      <c r="AV1885" s="4">
        <v>1477</v>
      </c>
      <c r="AW1885" s="4">
        <v>1247</v>
      </c>
      <c r="AX1885" s="4">
        <v>307</v>
      </c>
      <c r="AY1885" s="4">
        <v>616</v>
      </c>
    </row>
    <row r="1886" spans="1:51">
      <c r="A1886" s="3"/>
      <c r="C1886" s="11">
        <v>0.64</v>
      </c>
      <c r="D1886" s="11">
        <v>0.64</v>
      </c>
      <c r="E1886" s="11">
        <v>0.78</v>
      </c>
      <c r="F1886" s="11">
        <v>0.45</v>
      </c>
      <c r="G1886" s="11">
        <v>0.67</v>
      </c>
      <c r="H1886" s="11">
        <v>0.64</v>
      </c>
      <c r="I1886" s="11">
        <v>0.69</v>
      </c>
      <c r="J1886" s="11">
        <v>0.7</v>
      </c>
      <c r="K1886" s="11">
        <v>0.62</v>
      </c>
      <c r="L1886" s="11">
        <v>0.67</v>
      </c>
      <c r="M1886" s="11">
        <v>0.61</v>
      </c>
      <c r="N1886" s="11">
        <v>0.71</v>
      </c>
      <c r="O1886" s="11">
        <v>0.56000000000000005</v>
      </c>
      <c r="P1886" s="11">
        <v>0.7</v>
      </c>
      <c r="Q1886" s="11">
        <v>0.64</v>
      </c>
      <c r="R1886" s="11">
        <v>0.66</v>
      </c>
      <c r="S1886" s="11">
        <v>0.66</v>
      </c>
      <c r="T1886" s="11">
        <v>0.67</v>
      </c>
      <c r="U1886" s="11">
        <v>0.53</v>
      </c>
      <c r="V1886" s="11">
        <v>0.52</v>
      </c>
      <c r="W1886" s="11">
        <v>0.63</v>
      </c>
      <c r="X1886" s="11">
        <v>0.74</v>
      </c>
      <c r="Y1886" s="11">
        <v>0.66</v>
      </c>
      <c r="Z1886" s="11">
        <v>0.66</v>
      </c>
      <c r="AA1886" s="11">
        <v>0.39</v>
      </c>
      <c r="AB1886" s="11">
        <v>0.73</v>
      </c>
      <c r="AC1886" s="11">
        <v>0.64</v>
      </c>
      <c r="AD1886" s="11">
        <v>0.73</v>
      </c>
      <c r="AE1886" s="11">
        <v>0.75</v>
      </c>
      <c r="AF1886" s="11">
        <v>0.91</v>
      </c>
      <c r="AG1886" s="11">
        <v>0.56999999999999995</v>
      </c>
      <c r="AH1886" s="11">
        <v>0.66</v>
      </c>
      <c r="AI1886" s="11">
        <v>0.78</v>
      </c>
      <c r="AJ1886" s="11">
        <v>0.61</v>
      </c>
      <c r="AK1886" s="11">
        <v>0.68</v>
      </c>
      <c r="AL1886" s="11">
        <v>0.32</v>
      </c>
      <c r="AM1886" s="11">
        <v>0.45</v>
      </c>
      <c r="AN1886" s="11">
        <v>0.67</v>
      </c>
      <c r="AO1886" s="11">
        <v>0.87</v>
      </c>
      <c r="AP1886" s="11">
        <v>0.19</v>
      </c>
      <c r="AQ1886" s="11">
        <v>0.92</v>
      </c>
      <c r="AR1886" s="11">
        <v>0.37</v>
      </c>
      <c r="AS1886" s="11">
        <v>0.71</v>
      </c>
      <c r="AT1886" s="11">
        <v>0.65</v>
      </c>
      <c r="AU1886" s="11">
        <v>0.63</v>
      </c>
      <c r="AV1886" s="11">
        <v>0.69</v>
      </c>
      <c r="AW1886" s="11">
        <v>0.72</v>
      </c>
      <c r="AX1886" s="11">
        <v>0.54</v>
      </c>
      <c r="AY1886" s="11">
        <v>0.66</v>
      </c>
    </row>
    <row r="1887" spans="1:51">
      <c r="A1887" s="3"/>
      <c r="B1887" t="s">
        <v>287</v>
      </c>
      <c r="C1887" s="4">
        <v>316</v>
      </c>
      <c r="D1887" s="4">
        <v>186</v>
      </c>
      <c r="E1887" s="4">
        <v>68</v>
      </c>
      <c r="F1887" s="4">
        <v>52</v>
      </c>
      <c r="G1887" s="4">
        <v>9</v>
      </c>
      <c r="H1887" s="4">
        <v>140</v>
      </c>
      <c r="I1887" s="4">
        <v>133</v>
      </c>
      <c r="J1887" s="4">
        <v>106</v>
      </c>
      <c r="K1887" s="4">
        <v>173</v>
      </c>
      <c r="L1887" s="4">
        <v>26</v>
      </c>
      <c r="M1887" s="4">
        <v>10</v>
      </c>
      <c r="N1887" s="4">
        <v>18</v>
      </c>
      <c r="O1887" s="4">
        <v>81</v>
      </c>
      <c r="P1887" s="4">
        <v>193</v>
      </c>
      <c r="Q1887" s="4">
        <v>106</v>
      </c>
      <c r="R1887" s="4">
        <v>179</v>
      </c>
      <c r="S1887" s="4">
        <v>139</v>
      </c>
      <c r="T1887" s="4">
        <v>125</v>
      </c>
      <c r="U1887" s="4">
        <v>41</v>
      </c>
      <c r="V1887" s="4">
        <v>39</v>
      </c>
      <c r="W1887" s="4">
        <v>121</v>
      </c>
      <c r="X1887" s="4">
        <v>112</v>
      </c>
      <c r="Y1887" s="4">
        <v>51</v>
      </c>
      <c r="Z1887" s="4">
        <v>38</v>
      </c>
      <c r="AA1887" s="4">
        <v>38</v>
      </c>
      <c r="AB1887" s="4">
        <v>35</v>
      </c>
      <c r="AC1887" s="4">
        <v>163</v>
      </c>
      <c r="AD1887" s="4">
        <v>6</v>
      </c>
      <c r="AE1887" s="4">
        <v>13</v>
      </c>
      <c r="AF1887" s="4">
        <v>1</v>
      </c>
      <c r="AG1887" s="4">
        <v>83</v>
      </c>
      <c r="AH1887" s="4">
        <v>96</v>
      </c>
      <c r="AI1887" s="4">
        <v>40</v>
      </c>
      <c r="AJ1887" s="4">
        <v>82</v>
      </c>
      <c r="AK1887" s="4">
        <v>115</v>
      </c>
      <c r="AL1887" s="4">
        <v>65</v>
      </c>
      <c r="AM1887" s="4">
        <v>13</v>
      </c>
      <c r="AN1887" s="4" t="s">
        <v>14</v>
      </c>
      <c r="AO1887" s="4">
        <v>37</v>
      </c>
      <c r="AP1887" s="4">
        <v>5</v>
      </c>
      <c r="AQ1887" s="4">
        <v>21</v>
      </c>
      <c r="AR1887" s="4">
        <v>100</v>
      </c>
      <c r="AS1887" s="4">
        <v>15</v>
      </c>
      <c r="AT1887" s="4">
        <v>171</v>
      </c>
      <c r="AU1887" s="4">
        <v>121</v>
      </c>
      <c r="AV1887" s="4">
        <v>153</v>
      </c>
      <c r="AW1887" s="4">
        <v>65</v>
      </c>
      <c r="AX1887" s="4">
        <v>36</v>
      </c>
      <c r="AY1887" s="4">
        <v>43</v>
      </c>
    </row>
    <row r="1888" spans="1:51">
      <c r="A1888" s="3"/>
      <c r="C1888" s="11">
        <v>0.08</v>
      </c>
      <c r="D1888" s="11">
        <v>0.08</v>
      </c>
      <c r="E1888" s="11">
        <v>0.08</v>
      </c>
      <c r="F1888" s="11">
        <v>0.09</v>
      </c>
      <c r="G1888" s="11">
        <v>0.06</v>
      </c>
      <c r="H1888" s="11">
        <v>0.09</v>
      </c>
      <c r="I1888" s="11">
        <v>0.08</v>
      </c>
      <c r="J1888" s="11">
        <v>0.08</v>
      </c>
      <c r="K1888" s="11">
        <v>0.09</v>
      </c>
      <c r="L1888" s="11">
        <v>0.08</v>
      </c>
      <c r="M1888" s="11">
        <v>0.12</v>
      </c>
      <c r="N1888" s="11">
        <v>0.1</v>
      </c>
      <c r="O1888" s="11">
        <v>0.1</v>
      </c>
      <c r="P1888" s="11">
        <v>0.08</v>
      </c>
      <c r="Q1888" s="11">
        <v>0.09</v>
      </c>
      <c r="R1888" s="11">
        <v>0.08</v>
      </c>
      <c r="S1888" s="11">
        <v>0.08</v>
      </c>
      <c r="T1888" s="11">
        <v>0.08</v>
      </c>
      <c r="U1888" s="11">
        <v>0.06</v>
      </c>
      <c r="V1888" s="11">
        <v>0.08</v>
      </c>
      <c r="W1888" s="11">
        <v>0.1</v>
      </c>
      <c r="X1888" s="11">
        <v>0.08</v>
      </c>
      <c r="Y1888" s="11">
        <v>0.06</v>
      </c>
      <c r="Z1888" s="11">
        <v>0.05</v>
      </c>
      <c r="AA1888" s="11">
        <v>0.09</v>
      </c>
      <c r="AB1888" s="11">
        <v>0.04</v>
      </c>
      <c r="AC1888" s="11">
        <v>0.06</v>
      </c>
      <c r="AD1888" s="11">
        <v>0.03</v>
      </c>
      <c r="AE1888" s="11">
        <v>0.03</v>
      </c>
      <c r="AF1888" s="11">
        <v>0.01</v>
      </c>
      <c r="AG1888" s="11">
        <v>7.0000000000000007E-2</v>
      </c>
      <c r="AH1888" s="11">
        <v>0.06</v>
      </c>
      <c r="AI1888" s="11">
        <v>0.05</v>
      </c>
      <c r="AJ1888" s="11">
        <v>7.0000000000000007E-2</v>
      </c>
      <c r="AK1888" s="11">
        <v>0.05</v>
      </c>
      <c r="AL1888" s="11">
        <v>7.0000000000000007E-2</v>
      </c>
      <c r="AM1888" s="11">
        <v>0.06</v>
      </c>
      <c r="AN1888" s="4" t="s">
        <v>14</v>
      </c>
      <c r="AO1888" s="11">
        <v>0.02</v>
      </c>
      <c r="AP1888" s="11">
        <v>0.09</v>
      </c>
      <c r="AQ1888" s="11">
        <v>0.01</v>
      </c>
      <c r="AR1888" s="11">
        <v>0.06</v>
      </c>
      <c r="AS1888" s="11">
        <v>7.0000000000000007E-2</v>
      </c>
      <c r="AT1888" s="11">
        <v>0.05</v>
      </c>
      <c r="AU1888" s="11">
        <v>0.1</v>
      </c>
      <c r="AV1888" s="11">
        <v>7.0000000000000007E-2</v>
      </c>
      <c r="AW1888" s="11">
        <v>0.04</v>
      </c>
      <c r="AX1888" s="11">
        <v>0.06</v>
      </c>
      <c r="AY1888" s="11">
        <v>0.05</v>
      </c>
    </row>
    <row r="1889" spans="1:51">
      <c r="A1889" s="3"/>
    </row>
    <row r="1890" spans="1:51">
      <c r="A1890" s="3"/>
    </row>
    <row r="1891" spans="1:51">
      <c r="A1891" s="2" t="s">
        <v>472</v>
      </c>
    </row>
    <row r="1892" spans="1:51">
      <c r="A1892" s="3"/>
    </row>
    <row r="1893" spans="1:51" s="10" customFormat="1" ht="29.25" customHeight="1">
      <c r="A1893" s="9"/>
      <c r="C1893" s="7" t="s">
        <v>39</v>
      </c>
      <c r="D1893" s="14" t="s">
        <v>15</v>
      </c>
      <c r="E1893" s="15"/>
      <c r="F1893" s="15"/>
      <c r="G1893" s="15"/>
      <c r="H1893" s="14" t="s">
        <v>16</v>
      </c>
      <c r="I1893" s="15"/>
      <c r="J1893" s="14" t="s">
        <v>17</v>
      </c>
      <c r="K1893" s="15"/>
      <c r="L1893" s="15"/>
      <c r="M1893" s="15"/>
      <c r="N1893" s="15"/>
      <c r="O1893" s="14" t="s">
        <v>40</v>
      </c>
      <c r="P1893" s="15"/>
      <c r="Q1893" s="14" t="s">
        <v>19</v>
      </c>
      <c r="R1893" s="15"/>
      <c r="S1893" s="14" t="s">
        <v>41</v>
      </c>
      <c r="T1893" s="15"/>
      <c r="U1893" s="14" t="s">
        <v>42</v>
      </c>
      <c r="V1893" s="15"/>
      <c r="W1893" s="15"/>
      <c r="X1893" s="15"/>
      <c r="Y1893" s="14" t="s">
        <v>22</v>
      </c>
      <c r="Z1893" s="15"/>
      <c r="AA1893" s="15"/>
      <c r="AB1893" s="15"/>
      <c r="AC1893" s="15"/>
      <c r="AD1893" s="15"/>
      <c r="AE1893" s="15"/>
      <c r="AF1893" s="15"/>
      <c r="AG1893" s="14" t="s">
        <v>23</v>
      </c>
      <c r="AH1893" s="15"/>
      <c r="AI1893" s="15"/>
      <c r="AJ1893" s="14" t="s">
        <v>24</v>
      </c>
      <c r="AK1893" s="15"/>
      <c r="AL1893" s="14" t="s">
        <v>25</v>
      </c>
      <c r="AM1893" s="15"/>
      <c r="AN1893" s="15"/>
      <c r="AO1893" s="15"/>
      <c r="AP1893" s="15"/>
      <c r="AQ1893" s="15"/>
      <c r="AR1893" s="15"/>
      <c r="AS1893" s="14" t="s">
        <v>26</v>
      </c>
      <c r="AT1893" s="15"/>
      <c r="AU1893" s="14" t="s">
        <v>43</v>
      </c>
      <c r="AV1893" s="15"/>
      <c r="AW1893" s="14" t="s">
        <v>44</v>
      </c>
      <c r="AX1893" s="15"/>
      <c r="AY1893" s="15"/>
    </row>
    <row r="1894" spans="1:51" s="7" customFormat="1" ht="32.25" customHeight="1">
      <c r="A1894" s="6"/>
      <c r="D1894" s="8" t="s">
        <v>45</v>
      </c>
      <c r="E1894" s="8" t="s">
        <v>46</v>
      </c>
      <c r="F1894" s="8" t="s">
        <v>47</v>
      </c>
      <c r="G1894" s="8" t="s">
        <v>48</v>
      </c>
      <c r="H1894" s="8" t="s">
        <v>49</v>
      </c>
      <c r="I1894" s="8" t="s">
        <v>50</v>
      </c>
      <c r="J1894" s="8" t="s">
        <v>51</v>
      </c>
      <c r="K1894" s="8" t="s">
        <v>52</v>
      </c>
      <c r="L1894" s="8" t="s">
        <v>53</v>
      </c>
      <c r="M1894" s="8" t="s">
        <v>54</v>
      </c>
      <c r="N1894" s="8" t="s">
        <v>55</v>
      </c>
      <c r="O1894" s="8" t="s">
        <v>56</v>
      </c>
      <c r="P1894" s="8" t="s">
        <v>57</v>
      </c>
      <c r="Q1894" s="8" t="s">
        <v>56</v>
      </c>
      <c r="R1894" s="8" t="s">
        <v>57</v>
      </c>
      <c r="S1894" s="8" t="s">
        <v>56</v>
      </c>
      <c r="T1894" s="8" t="s">
        <v>57</v>
      </c>
      <c r="U1894" s="8" t="s">
        <v>58</v>
      </c>
      <c r="V1894" s="8" t="s">
        <v>59</v>
      </c>
      <c r="W1894" s="8" t="s">
        <v>60</v>
      </c>
      <c r="X1894" s="8" t="s">
        <v>61</v>
      </c>
      <c r="Y1894" s="8" t="s">
        <v>62</v>
      </c>
      <c r="Z1894" s="8" t="s">
        <v>63</v>
      </c>
      <c r="AA1894" s="8" t="s">
        <v>64</v>
      </c>
      <c r="AB1894" s="8" t="s">
        <v>65</v>
      </c>
      <c r="AC1894" s="8" t="s">
        <v>66</v>
      </c>
      <c r="AD1894" s="8" t="s">
        <v>67</v>
      </c>
      <c r="AE1894" s="8" t="s">
        <v>68</v>
      </c>
      <c r="AF1894" s="8" t="s">
        <v>69</v>
      </c>
      <c r="AG1894" s="8" t="s">
        <v>70</v>
      </c>
      <c r="AH1894" s="8" t="s">
        <v>71</v>
      </c>
      <c r="AI1894" s="8" t="s">
        <v>72</v>
      </c>
      <c r="AJ1894" s="8" t="s">
        <v>73</v>
      </c>
      <c r="AK1894" s="8" t="s">
        <v>74</v>
      </c>
      <c r="AL1894" s="8" t="s">
        <v>75</v>
      </c>
      <c r="AM1894" s="8" t="s">
        <v>76</v>
      </c>
      <c r="AN1894" s="8" t="s">
        <v>77</v>
      </c>
      <c r="AO1894" s="8" t="s">
        <v>78</v>
      </c>
      <c r="AP1894" s="8" t="s">
        <v>79</v>
      </c>
      <c r="AQ1894" s="8" t="s">
        <v>80</v>
      </c>
      <c r="AR1894" s="8" t="s">
        <v>81</v>
      </c>
      <c r="AS1894" s="8" t="s">
        <v>82</v>
      </c>
      <c r="AT1894" s="8" t="s">
        <v>57</v>
      </c>
      <c r="AU1894" s="8" t="s">
        <v>56</v>
      </c>
      <c r="AV1894" s="8" t="s">
        <v>57</v>
      </c>
      <c r="AW1894" s="8" t="s">
        <v>83</v>
      </c>
      <c r="AX1894" s="8" t="s">
        <v>84</v>
      </c>
      <c r="AY1894" s="8" t="s">
        <v>85</v>
      </c>
    </row>
    <row r="1895" spans="1:51">
      <c r="A1895" s="3" t="s">
        <v>86</v>
      </c>
      <c r="C1895" s="4">
        <v>3798</v>
      </c>
      <c r="D1895" s="4">
        <v>2254</v>
      </c>
      <c r="E1895" s="4">
        <v>808</v>
      </c>
      <c r="F1895" s="4">
        <v>587</v>
      </c>
      <c r="G1895" s="4">
        <v>148</v>
      </c>
      <c r="H1895" s="4">
        <v>1558</v>
      </c>
      <c r="I1895" s="4">
        <v>1757</v>
      </c>
      <c r="J1895" s="4">
        <v>1318</v>
      </c>
      <c r="K1895" s="4">
        <v>1919</v>
      </c>
      <c r="L1895" s="4">
        <v>321</v>
      </c>
      <c r="M1895" s="4">
        <v>85</v>
      </c>
      <c r="N1895" s="4">
        <v>179</v>
      </c>
      <c r="O1895" s="4">
        <v>774</v>
      </c>
      <c r="P1895" s="4">
        <v>2541</v>
      </c>
      <c r="Q1895" s="4">
        <v>1208</v>
      </c>
      <c r="R1895" s="4">
        <v>2241</v>
      </c>
      <c r="S1895" s="4">
        <v>1635</v>
      </c>
      <c r="T1895" s="4">
        <v>1629</v>
      </c>
      <c r="U1895" s="4">
        <v>691</v>
      </c>
      <c r="V1895" s="4">
        <v>478</v>
      </c>
      <c r="W1895" s="4">
        <v>1179</v>
      </c>
      <c r="X1895" s="4">
        <v>1439</v>
      </c>
      <c r="Y1895" s="4">
        <v>832</v>
      </c>
      <c r="Z1895" s="4">
        <v>718</v>
      </c>
      <c r="AA1895" s="4">
        <v>411</v>
      </c>
      <c r="AB1895" s="4">
        <v>810</v>
      </c>
      <c r="AC1895" s="4">
        <v>2770</v>
      </c>
      <c r="AD1895" s="4">
        <v>186</v>
      </c>
      <c r="AE1895" s="4">
        <v>365</v>
      </c>
      <c r="AF1895" s="4">
        <v>112</v>
      </c>
      <c r="AG1895" s="4">
        <v>1242</v>
      </c>
      <c r="AH1895" s="4">
        <v>1615</v>
      </c>
      <c r="AI1895" s="4">
        <v>813</v>
      </c>
      <c r="AJ1895" s="4">
        <v>1238</v>
      </c>
      <c r="AK1895" s="4">
        <v>2393</v>
      </c>
      <c r="AL1895" s="4">
        <v>997</v>
      </c>
      <c r="AM1895" s="4">
        <v>236</v>
      </c>
      <c r="AN1895" s="4">
        <v>27</v>
      </c>
      <c r="AO1895" s="4">
        <v>2173</v>
      </c>
      <c r="AP1895" s="4">
        <v>56</v>
      </c>
      <c r="AQ1895" s="4">
        <v>1910</v>
      </c>
      <c r="AR1895" s="4">
        <v>1578</v>
      </c>
      <c r="AS1895" s="4">
        <v>230</v>
      </c>
      <c r="AT1895" s="4">
        <v>3340</v>
      </c>
      <c r="AU1895" s="4">
        <v>1158</v>
      </c>
      <c r="AV1895" s="4">
        <v>2157</v>
      </c>
      <c r="AW1895" s="4">
        <v>1723</v>
      </c>
      <c r="AX1895" s="4">
        <v>570</v>
      </c>
      <c r="AY1895" s="4">
        <v>933</v>
      </c>
    </row>
    <row r="1896" spans="1:51">
      <c r="A1896" s="3"/>
    </row>
    <row r="1897" spans="1:51">
      <c r="A1897" s="3" t="s">
        <v>473</v>
      </c>
      <c r="B1897" t="s">
        <v>474</v>
      </c>
      <c r="C1897" s="4">
        <v>1091</v>
      </c>
      <c r="D1897" s="4">
        <v>587</v>
      </c>
      <c r="E1897" s="4">
        <v>331</v>
      </c>
      <c r="F1897" s="4">
        <v>93</v>
      </c>
      <c r="G1897" s="4">
        <v>80</v>
      </c>
      <c r="H1897" s="4">
        <v>506</v>
      </c>
      <c r="I1897" s="4">
        <v>510</v>
      </c>
      <c r="J1897" s="4">
        <v>394</v>
      </c>
      <c r="K1897" s="4">
        <v>573</v>
      </c>
      <c r="L1897" s="4">
        <v>92</v>
      </c>
      <c r="M1897" s="4">
        <v>18</v>
      </c>
      <c r="N1897" s="4">
        <v>64</v>
      </c>
      <c r="O1897" s="4">
        <v>158</v>
      </c>
      <c r="P1897" s="4">
        <v>858</v>
      </c>
      <c r="Q1897" s="4">
        <v>319</v>
      </c>
      <c r="R1897" s="4">
        <v>718</v>
      </c>
      <c r="S1897" s="4">
        <v>490</v>
      </c>
      <c r="T1897" s="4">
        <v>512</v>
      </c>
      <c r="U1897" s="4">
        <v>160</v>
      </c>
      <c r="V1897" s="4">
        <v>141</v>
      </c>
      <c r="W1897" s="4">
        <v>390</v>
      </c>
      <c r="X1897" s="4">
        <v>398</v>
      </c>
      <c r="Y1897" s="4">
        <v>233</v>
      </c>
      <c r="Z1897" s="4">
        <v>186</v>
      </c>
      <c r="AA1897" s="4">
        <v>57</v>
      </c>
      <c r="AB1897" s="4">
        <v>324</v>
      </c>
      <c r="AC1897" s="4">
        <v>799</v>
      </c>
      <c r="AD1897" s="4">
        <v>78</v>
      </c>
      <c r="AE1897" s="4">
        <v>152</v>
      </c>
      <c r="AF1897" s="4">
        <v>21</v>
      </c>
      <c r="AG1897" s="4">
        <v>348</v>
      </c>
      <c r="AH1897" s="4">
        <v>522</v>
      </c>
      <c r="AI1897" s="4">
        <v>217</v>
      </c>
      <c r="AJ1897" s="4">
        <v>348</v>
      </c>
      <c r="AK1897" s="4">
        <v>731</v>
      </c>
      <c r="AL1897" s="4">
        <v>79</v>
      </c>
      <c r="AM1897" s="4">
        <v>7</v>
      </c>
      <c r="AN1897" s="4">
        <v>10</v>
      </c>
      <c r="AO1897" s="4">
        <v>976</v>
      </c>
      <c r="AP1897" s="4">
        <v>3</v>
      </c>
      <c r="AQ1897" s="4">
        <v>903</v>
      </c>
      <c r="AR1897" s="4">
        <v>172</v>
      </c>
      <c r="AS1897" s="4">
        <v>80</v>
      </c>
      <c r="AT1897" s="4">
        <v>976</v>
      </c>
      <c r="AU1897" s="4">
        <v>351</v>
      </c>
      <c r="AV1897" s="4">
        <v>665</v>
      </c>
      <c r="AW1897" s="4">
        <v>575</v>
      </c>
      <c r="AX1897" s="4">
        <v>132</v>
      </c>
      <c r="AY1897" s="4">
        <v>298</v>
      </c>
    </row>
    <row r="1898" spans="1:51">
      <c r="A1898" s="3"/>
      <c r="C1898" s="11">
        <v>0.28999999999999998</v>
      </c>
      <c r="D1898" s="11">
        <v>0.26</v>
      </c>
      <c r="E1898" s="11">
        <v>0.41</v>
      </c>
      <c r="F1898" s="11">
        <v>0.16</v>
      </c>
      <c r="G1898" s="11">
        <v>0.54</v>
      </c>
      <c r="H1898" s="11">
        <v>0.32</v>
      </c>
      <c r="I1898" s="11">
        <v>0.28999999999999998</v>
      </c>
      <c r="J1898" s="11">
        <v>0.3</v>
      </c>
      <c r="K1898" s="11">
        <v>0.3</v>
      </c>
      <c r="L1898" s="11">
        <v>0.28999999999999998</v>
      </c>
      <c r="M1898" s="11">
        <v>0.21</v>
      </c>
      <c r="N1898" s="11">
        <v>0.36</v>
      </c>
      <c r="O1898" s="11">
        <v>0.2</v>
      </c>
      <c r="P1898" s="11">
        <v>0.34</v>
      </c>
      <c r="Q1898" s="11">
        <v>0.26</v>
      </c>
      <c r="R1898" s="11">
        <v>0.32</v>
      </c>
      <c r="S1898" s="11">
        <v>0.3</v>
      </c>
      <c r="T1898" s="11">
        <v>0.31</v>
      </c>
      <c r="U1898" s="11">
        <v>0.23</v>
      </c>
      <c r="V1898" s="11">
        <v>0.3</v>
      </c>
      <c r="W1898" s="11">
        <v>0.33</v>
      </c>
      <c r="X1898" s="11">
        <v>0.28000000000000003</v>
      </c>
      <c r="Y1898" s="11">
        <v>0.28000000000000003</v>
      </c>
      <c r="Z1898" s="11">
        <v>0.26</v>
      </c>
      <c r="AA1898" s="11">
        <v>0.14000000000000001</v>
      </c>
      <c r="AB1898" s="11">
        <v>0.4</v>
      </c>
      <c r="AC1898" s="11">
        <v>0.28999999999999998</v>
      </c>
      <c r="AD1898" s="11">
        <v>0.42</v>
      </c>
      <c r="AE1898" s="11">
        <v>0.42</v>
      </c>
      <c r="AF1898" s="11">
        <v>0.19</v>
      </c>
      <c r="AG1898" s="11">
        <v>0.28000000000000003</v>
      </c>
      <c r="AH1898" s="11">
        <v>0.32</v>
      </c>
      <c r="AI1898" s="11">
        <v>0.27</v>
      </c>
      <c r="AJ1898" s="11">
        <v>0.28000000000000003</v>
      </c>
      <c r="AK1898" s="11">
        <v>0.31</v>
      </c>
      <c r="AL1898" s="11">
        <v>0.08</v>
      </c>
      <c r="AM1898" s="11">
        <v>0.03</v>
      </c>
      <c r="AN1898" s="11">
        <v>0.38</v>
      </c>
      <c r="AO1898" s="11">
        <v>0.45</v>
      </c>
      <c r="AP1898" s="11">
        <v>0.05</v>
      </c>
      <c r="AQ1898" s="11">
        <v>0.47</v>
      </c>
      <c r="AR1898" s="11">
        <v>0.11</v>
      </c>
      <c r="AS1898" s="11">
        <v>0.35</v>
      </c>
      <c r="AT1898" s="11">
        <v>0.28999999999999998</v>
      </c>
      <c r="AU1898" s="11">
        <v>0.3</v>
      </c>
      <c r="AV1898" s="11">
        <v>0.31</v>
      </c>
      <c r="AW1898" s="11">
        <v>0.33</v>
      </c>
      <c r="AX1898" s="11">
        <v>0.23</v>
      </c>
      <c r="AY1898" s="11">
        <v>0.32</v>
      </c>
    </row>
    <row r="1899" spans="1:51">
      <c r="A1899" s="3"/>
      <c r="B1899" t="s">
        <v>475</v>
      </c>
      <c r="C1899" s="4">
        <v>24</v>
      </c>
      <c r="D1899" s="4">
        <v>19</v>
      </c>
      <c r="E1899" s="4">
        <v>4</v>
      </c>
      <c r="F1899" s="4" t="s">
        <v>14</v>
      </c>
      <c r="G1899" s="4">
        <v>1</v>
      </c>
      <c r="H1899" s="4">
        <v>7</v>
      </c>
      <c r="I1899" s="4">
        <v>15</v>
      </c>
      <c r="J1899" s="4">
        <v>9</v>
      </c>
      <c r="K1899" s="4">
        <v>12</v>
      </c>
      <c r="L1899" s="4" t="s">
        <v>14</v>
      </c>
      <c r="M1899" s="4">
        <v>1</v>
      </c>
      <c r="N1899" s="4">
        <v>2</v>
      </c>
      <c r="O1899" s="4">
        <v>5</v>
      </c>
      <c r="P1899" s="4">
        <v>17</v>
      </c>
      <c r="Q1899" s="4">
        <v>7</v>
      </c>
      <c r="R1899" s="4">
        <v>15</v>
      </c>
      <c r="S1899" s="4">
        <v>11</v>
      </c>
      <c r="T1899" s="4">
        <v>11</v>
      </c>
      <c r="U1899" s="4">
        <v>3</v>
      </c>
      <c r="V1899" s="4">
        <v>5</v>
      </c>
      <c r="W1899" s="4">
        <v>8</v>
      </c>
      <c r="X1899" s="4">
        <v>9</v>
      </c>
      <c r="Y1899" s="4">
        <v>4</v>
      </c>
      <c r="Z1899" s="4">
        <v>6</v>
      </c>
      <c r="AA1899" s="4">
        <v>5</v>
      </c>
      <c r="AB1899" s="4">
        <v>4</v>
      </c>
      <c r="AC1899" s="4">
        <v>19</v>
      </c>
      <c r="AD1899" s="4">
        <v>1</v>
      </c>
      <c r="AE1899" s="4">
        <v>2</v>
      </c>
      <c r="AF1899" s="4" t="s">
        <v>14</v>
      </c>
      <c r="AG1899" s="4">
        <v>6</v>
      </c>
      <c r="AH1899" s="4">
        <v>14</v>
      </c>
      <c r="AI1899" s="4">
        <v>5</v>
      </c>
      <c r="AJ1899" s="4">
        <v>13</v>
      </c>
      <c r="AK1899" s="4">
        <v>10</v>
      </c>
      <c r="AL1899" s="4">
        <v>19</v>
      </c>
      <c r="AM1899" s="4">
        <v>1</v>
      </c>
      <c r="AN1899" s="4">
        <v>2</v>
      </c>
      <c r="AO1899" s="4">
        <v>3</v>
      </c>
      <c r="AP1899" s="4" t="s">
        <v>14</v>
      </c>
      <c r="AQ1899" s="4">
        <v>3</v>
      </c>
      <c r="AR1899" s="4">
        <v>22</v>
      </c>
      <c r="AS1899" s="4">
        <v>2</v>
      </c>
      <c r="AT1899" s="4">
        <v>23</v>
      </c>
      <c r="AU1899" s="4">
        <v>9</v>
      </c>
      <c r="AV1899" s="4">
        <v>14</v>
      </c>
      <c r="AW1899" s="4">
        <v>9</v>
      </c>
      <c r="AX1899" s="4">
        <v>8</v>
      </c>
      <c r="AY1899" s="4">
        <v>3</v>
      </c>
    </row>
    <row r="1900" spans="1:51">
      <c r="A1900" s="3"/>
      <c r="C1900" s="11">
        <v>0.01</v>
      </c>
      <c r="D1900" s="11">
        <v>0.01</v>
      </c>
      <c r="E1900" s="11">
        <v>0</v>
      </c>
      <c r="F1900" s="4" t="s">
        <v>14</v>
      </c>
      <c r="G1900" s="11">
        <v>0.01</v>
      </c>
      <c r="H1900" s="11">
        <v>0</v>
      </c>
      <c r="I1900" s="11">
        <v>0.01</v>
      </c>
      <c r="J1900" s="11">
        <v>0.01</v>
      </c>
      <c r="K1900" s="11">
        <v>0.01</v>
      </c>
      <c r="L1900" s="4" t="s">
        <v>14</v>
      </c>
      <c r="M1900" s="11">
        <v>0.01</v>
      </c>
      <c r="N1900" s="11">
        <v>0.01</v>
      </c>
      <c r="O1900" s="11">
        <v>0.01</v>
      </c>
      <c r="P1900" s="11">
        <v>0.01</v>
      </c>
      <c r="Q1900" s="11">
        <v>0.01</v>
      </c>
      <c r="R1900" s="11">
        <v>0.01</v>
      </c>
      <c r="S1900" s="11">
        <v>0.01</v>
      </c>
      <c r="T1900" s="11">
        <v>0.01</v>
      </c>
      <c r="U1900" s="11">
        <v>0</v>
      </c>
      <c r="V1900" s="11">
        <v>0.01</v>
      </c>
      <c r="W1900" s="11">
        <v>0.01</v>
      </c>
      <c r="X1900" s="11">
        <v>0.01</v>
      </c>
      <c r="Y1900" s="11">
        <v>0</v>
      </c>
      <c r="Z1900" s="11">
        <v>0.01</v>
      </c>
      <c r="AA1900" s="11">
        <v>0.01</v>
      </c>
      <c r="AB1900" s="11">
        <v>0</v>
      </c>
      <c r="AC1900" s="11">
        <v>0.01</v>
      </c>
      <c r="AD1900" s="11">
        <v>0.01</v>
      </c>
      <c r="AE1900" s="11">
        <v>0.01</v>
      </c>
      <c r="AF1900" s="4" t="s">
        <v>14</v>
      </c>
      <c r="AG1900" s="11">
        <v>0</v>
      </c>
      <c r="AH1900" s="11">
        <v>0.01</v>
      </c>
      <c r="AI1900" s="11">
        <v>0.01</v>
      </c>
      <c r="AJ1900" s="11">
        <v>0.01</v>
      </c>
      <c r="AK1900" s="11">
        <v>0</v>
      </c>
      <c r="AL1900" s="11">
        <v>0.02</v>
      </c>
      <c r="AM1900" s="11">
        <v>0</v>
      </c>
      <c r="AN1900" s="11">
        <v>0.08</v>
      </c>
      <c r="AO1900" s="11">
        <v>0</v>
      </c>
      <c r="AP1900" s="4" t="s">
        <v>14</v>
      </c>
      <c r="AQ1900" s="11">
        <v>0</v>
      </c>
      <c r="AR1900" s="11">
        <v>0.01</v>
      </c>
      <c r="AS1900" s="11">
        <v>0.01</v>
      </c>
      <c r="AT1900" s="11">
        <v>0.01</v>
      </c>
      <c r="AU1900" s="11">
        <v>0.01</v>
      </c>
      <c r="AV1900" s="11">
        <v>0.01</v>
      </c>
      <c r="AW1900" s="11">
        <v>0.01</v>
      </c>
      <c r="AX1900" s="11">
        <v>0.01</v>
      </c>
      <c r="AY1900" s="11">
        <v>0</v>
      </c>
    </row>
    <row r="1901" spans="1:51">
      <c r="A1901" s="3"/>
      <c r="B1901" t="s">
        <v>476</v>
      </c>
      <c r="C1901" s="4">
        <v>1305</v>
      </c>
      <c r="D1901" s="4">
        <v>781</v>
      </c>
      <c r="E1901" s="4">
        <v>305</v>
      </c>
      <c r="F1901" s="4">
        <v>182</v>
      </c>
      <c r="G1901" s="4">
        <v>36</v>
      </c>
      <c r="H1901" s="4">
        <v>528</v>
      </c>
      <c r="I1901" s="4">
        <v>633</v>
      </c>
      <c r="J1901" s="4">
        <v>510</v>
      </c>
      <c r="K1901" s="4">
        <v>583</v>
      </c>
      <c r="L1901" s="4">
        <v>108</v>
      </c>
      <c r="M1901" s="4">
        <v>34</v>
      </c>
      <c r="N1901" s="4">
        <v>60</v>
      </c>
      <c r="O1901" s="4">
        <v>227</v>
      </c>
      <c r="P1901" s="4">
        <v>934</v>
      </c>
      <c r="Q1901" s="4">
        <v>434</v>
      </c>
      <c r="R1901" s="4">
        <v>780</v>
      </c>
      <c r="S1901" s="4">
        <v>582</v>
      </c>
      <c r="T1901" s="4">
        <v>567</v>
      </c>
      <c r="U1901" s="4">
        <v>250</v>
      </c>
      <c r="V1901" s="4">
        <v>99</v>
      </c>
      <c r="W1901" s="4">
        <v>322</v>
      </c>
      <c r="X1901" s="4">
        <v>632</v>
      </c>
      <c r="Y1901" s="4">
        <v>267</v>
      </c>
      <c r="Z1901" s="4">
        <v>231</v>
      </c>
      <c r="AA1901" s="4">
        <v>69</v>
      </c>
      <c r="AB1901" s="4">
        <v>307</v>
      </c>
      <c r="AC1901" s="4">
        <v>874</v>
      </c>
      <c r="AD1901" s="4">
        <v>83</v>
      </c>
      <c r="AE1901" s="4">
        <v>150</v>
      </c>
      <c r="AF1901" s="4">
        <v>85</v>
      </c>
      <c r="AG1901" s="4">
        <v>265</v>
      </c>
      <c r="AH1901" s="4">
        <v>619</v>
      </c>
      <c r="AI1901" s="4">
        <v>412</v>
      </c>
      <c r="AJ1901" s="4">
        <v>440</v>
      </c>
      <c r="AK1901" s="4">
        <v>857</v>
      </c>
      <c r="AL1901" s="4">
        <v>44</v>
      </c>
      <c r="AM1901" s="4">
        <v>207</v>
      </c>
      <c r="AN1901" s="4">
        <v>6</v>
      </c>
      <c r="AO1901" s="4">
        <v>1017</v>
      </c>
      <c r="AP1901" s="4">
        <v>9</v>
      </c>
      <c r="AQ1901" s="4">
        <v>859</v>
      </c>
      <c r="AR1901" s="4">
        <v>424</v>
      </c>
      <c r="AS1901" s="4">
        <v>68</v>
      </c>
      <c r="AT1901" s="4">
        <v>1211</v>
      </c>
      <c r="AU1901" s="4">
        <v>340</v>
      </c>
      <c r="AV1901" s="4">
        <v>821</v>
      </c>
      <c r="AW1901" s="4">
        <v>721</v>
      </c>
      <c r="AX1901" s="4">
        <v>152</v>
      </c>
      <c r="AY1901" s="4">
        <v>293</v>
      </c>
    </row>
    <row r="1902" spans="1:51">
      <c r="A1902" s="3"/>
      <c r="C1902" s="11">
        <v>0.34</v>
      </c>
      <c r="D1902" s="11">
        <v>0.35</v>
      </c>
      <c r="E1902" s="11">
        <v>0.38</v>
      </c>
      <c r="F1902" s="11">
        <v>0.31</v>
      </c>
      <c r="G1902" s="11">
        <v>0.25</v>
      </c>
      <c r="H1902" s="11">
        <v>0.34</v>
      </c>
      <c r="I1902" s="11">
        <v>0.36</v>
      </c>
      <c r="J1902" s="11">
        <v>0.39</v>
      </c>
      <c r="K1902" s="11">
        <v>0.3</v>
      </c>
      <c r="L1902" s="11">
        <v>0.34</v>
      </c>
      <c r="M1902" s="11">
        <v>0.39</v>
      </c>
      <c r="N1902" s="11">
        <v>0.34</v>
      </c>
      <c r="O1902" s="11">
        <v>0.28999999999999998</v>
      </c>
      <c r="P1902" s="11">
        <v>0.37</v>
      </c>
      <c r="Q1902" s="11">
        <v>0.36</v>
      </c>
      <c r="R1902" s="11">
        <v>0.35</v>
      </c>
      <c r="S1902" s="11">
        <v>0.36</v>
      </c>
      <c r="T1902" s="11">
        <v>0.35</v>
      </c>
      <c r="U1902" s="11">
        <v>0.36</v>
      </c>
      <c r="V1902" s="11">
        <v>0.21</v>
      </c>
      <c r="W1902" s="11">
        <v>0.27</v>
      </c>
      <c r="X1902" s="11">
        <v>0.44</v>
      </c>
      <c r="Y1902" s="11">
        <v>0.32</v>
      </c>
      <c r="Z1902" s="11">
        <v>0.32</v>
      </c>
      <c r="AA1902" s="11">
        <v>0.17</v>
      </c>
      <c r="AB1902" s="11">
        <v>0.38</v>
      </c>
      <c r="AC1902" s="11">
        <v>0.32</v>
      </c>
      <c r="AD1902" s="11">
        <v>0.45</v>
      </c>
      <c r="AE1902" s="11">
        <v>0.41</v>
      </c>
      <c r="AF1902" s="11">
        <v>0.76</v>
      </c>
      <c r="AG1902" s="11">
        <v>0.21</v>
      </c>
      <c r="AH1902" s="11">
        <v>0.38</v>
      </c>
      <c r="AI1902" s="11">
        <v>0.51</v>
      </c>
      <c r="AJ1902" s="11">
        <v>0.36</v>
      </c>
      <c r="AK1902" s="11">
        <v>0.36</v>
      </c>
      <c r="AL1902" s="11">
        <v>0.04</v>
      </c>
      <c r="AM1902" s="11">
        <v>0.88</v>
      </c>
      <c r="AN1902" s="11">
        <v>0.23</v>
      </c>
      <c r="AO1902" s="11">
        <v>0.47</v>
      </c>
      <c r="AP1902" s="11">
        <v>0.15</v>
      </c>
      <c r="AQ1902" s="11">
        <v>0.45</v>
      </c>
      <c r="AR1902" s="11">
        <v>0.27</v>
      </c>
      <c r="AS1902" s="11">
        <v>0.3</v>
      </c>
      <c r="AT1902" s="11">
        <v>0.36</v>
      </c>
      <c r="AU1902" s="11">
        <v>0.28999999999999998</v>
      </c>
      <c r="AV1902" s="11">
        <v>0.38</v>
      </c>
      <c r="AW1902" s="11">
        <v>0.42</v>
      </c>
      <c r="AX1902" s="11">
        <v>0.27</v>
      </c>
      <c r="AY1902" s="11">
        <v>0.31</v>
      </c>
    </row>
    <row r="1903" spans="1:51">
      <c r="A1903" s="3"/>
      <c r="B1903" t="s">
        <v>477</v>
      </c>
      <c r="C1903" s="4">
        <v>215</v>
      </c>
      <c r="D1903" s="4">
        <v>167</v>
      </c>
      <c r="E1903" s="4">
        <v>19</v>
      </c>
      <c r="F1903" s="4">
        <v>23</v>
      </c>
      <c r="G1903" s="4">
        <v>6</v>
      </c>
      <c r="H1903" s="4">
        <v>104</v>
      </c>
      <c r="I1903" s="4">
        <v>96</v>
      </c>
      <c r="J1903" s="4">
        <v>70</v>
      </c>
      <c r="K1903" s="4">
        <v>133</v>
      </c>
      <c r="L1903" s="4">
        <v>22</v>
      </c>
      <c r="M1903" s="4">
        <v>6</v>
      </c>
      <c r="N1903" s="4">
        <v>8</v>
      </c>
      <c r="O1903" s="4">
        <v>69</v>
      </c>
      <c r="P1903" s="4">
        <v>130</v>
      </c>
      <c r="Q1903" s="4">
        <v>88</v>
      </c>
      <c r="R1903" s="4">
        <v>116</v>
      </c>
      <c r="S1903" s="4">
        <v>89</v>
      </c>
      <c r="T1903" s="4">
        <v>104</v>
      </c>
      <c r="U1903" s="4">
        <v>27</v>
      </c>
      <c r="V1903" s="4">
        <v>26</v>
      </c>
      <c r="W1903" s="4">
        <v>82</v>
      </c>
      <c r="X1903" s="4">
        <v>76</v>
      </c>
      <c r="Y1903" s="4">
        <v>16</v>
      </c>
      <c r="Z1903" s="4">
        <v>56</v>
      </c>
      <c r="AA1903" s="4">
        <v>94</v>
      </c>
      <c r="AB1903" s="4">
        <v>36</v>
      </c>
      <c r="AC1903" s="4">
        <v>201</v>
      </c>
      <c r="AD1903" s="4">
        <v>3</v>
      </c>
      <c r="AE1903" s="4" t="s">
        <v>14</v>
      </c>
      <c r="AF1903" s="4" t="s">
        <v>14</v>
      </c>
      <c r="AG1903" s="4">
        <v>85</v>
      </c>
      <c r="AH1903" s="4">
        <v>98</v>
      </c>
      <c r="AI1903" s="4">
        <v>28</v>
      </c>
      <c r="AJ1903" s="4">
        <v>66</v>
      </c>
      <c r="AK1903" s="4">
        <v>148</v>
      </c>
      <c r="AL1903" s="4">
        <v>209</v>
      </c>
      <c r="AM1903" s="4" t="s">
        <v>14</v>
      </c>
      <c r="AN1903" s="4">
        <v>2</v>
      </c>
      <c r="AO1903" s="4">
        <v>2</v>
      </c>
      <c r="AP1903" s="4" t="s">
        <v>14</v>
      </c>
      <c r="AQ1903" s="4">
        <v>2</v>
      </c>
      <c r="AR1903" s="4">
        <v>211</v>
      </c>
      <c r="AS1903" s="4">
        <v>7</v>
      </c>
      <c r="AT1903" s="4">
        <v>203</v>
      </c>
      <c r="AU1903" s="4">
        <v>80</v>
      </c>
      <c r="AV1903" s="4">
        <v>119</v>
      </c>
      <c r="AW1903" s="4">
        <v>75</v>
      </c>
      <c r="AX1903" s="4">
        <v>52</v>
      </c>
      <c r="AY1903" s="4">
        <v>62</v>
      </c>
    </row>
    <row r="1904" spans="1:51">
      <c r="A1904" s="3"/>
      <c r="C1904" s="11">
        <v>0.06</v>
      </c>
      <c r="D1904" s="11">
        <v>7.0000000000000007E-2</v>
      </c>
      <c r="E1904" s="11">
        <v>0.02</v>
      </c>
      <c r="F1904" s="11">
        <v>0.04</v>
      </c>
      <c r="G1904" s="11">
        <v>0.04</v>
      </c>
      <c r="H1904" s="11">
        <v>7.0000000000000007E-2</v>
      </c>
      <c r="I1904" s="11">
        <v>0.05</v>
      </c>
      <c r="J1904" s="11">
        <v>0.05</v>
      </c>
      <c r="K1904" s="11">
        <v>7.0000000000000007E-2</v>
      </c>
      <c r="L1904" s="11">
        <v>7.0000000000000007E-2</v>
      </c>
      <c r="M1904" s="11">
        <v>7.0000000000000007E-2</v>
      </c>
      <c r="N1904" s="11">
        <v>0.04</v>
      </c>
      <c r="O1904" s="11">
        <v>0.09</v>
      </c>
      <c r="P1904" s="11">
        <v>0.05</v>
      </c>
      <c r="Q1904" s="11">
        <v>7.0000000000000007E-2</v>
      </c>
      <c r="R1904" s="11">
        <v>0.05</v>
      </c>
      <c r="S1904" s="11">
        <v>0.05</v>
      </c>
      <c r="T1904" s="11">
        <v>0.06</v>
      </c>
      <c r="U1904" s="11">
        <v>0.04</v>
      </c>
      <c r="V1904" s="11">
        <v>0.06</v>
      </c>
      <c r="W1904" s="11">
        <v>7.0000000000000007E-2</v>
      </c>
      <c r="X1904" s="11">
        <v>0.05</v>
      </c>
      <c r="Y1904" s="11">
        <v>0.02</v>
      </c>
      <c r="Z1904" s="11">
        <v>0.08</v>
      </c>
      <c r="AA1904" s="11">
        <v>0.23</v>
      </c>
      <c r="AB1904" s="11">
        <v>0.04</v>
      </c>
      <c r="AC1904" s="11">
        <v>7.0000000000000007E-2</v>
      </c>
      <c r="AD1904" s="11">
        <v>0.02</v>
      </c>
      <c r="AE1904" s="4" t="s">
        <v>14</v>
      </c>
      <c r="AF1904" s="4" t="s">
        <v>14</v>
      </c>
      <c r="AG1904" s="11">
        <v>7.0000000000000007E-2</v>
      </c>
      <c r="AH1904" s="11">
        <v>0.06</v>
      </c>
      <c r="AI1904" s="11">
        <v>0.03</v>
      </c>
      <c r="AJ1904" s="11">
        <v>0.05</v>
      </c>
      <c r="AK1904" s="11">
        <v>0.06</v>
      </c>
      <c r="AL1904" s="11">
        <v>0.21</v>
      </c>
      <c r="AM1904" s="4" t="s">
        <v>14</v>
      </c>
      <c r="AN1904" s="11">
        <v>7.0000000000000007E-2</v>
      </c>
      <c r="AO1904" s="11">
        <v>0</v>
      </c>
      <c r="AP1904" s="4" t="s">
        <v>14</v>
      </c>
      <c r="AQ1904" s="11">
        <v>0</v>
      </c>
      <c r="AR1904" s="11">
        <v>0.13</v>
      </c>
      <c r="AS1904" s="11">
        <v>0.03</v>
      </c>
      <c r="AT1904" s="11">
        <v>0.06</v>
      </c>
      <c r="AU1904" s="11">
        <v>7.0000000000000007E-2</v>
      </c>
      <c r="AV1904" s="11">
        <v>0.06</v>
      </c>
      <c r="AW1904" s="11">
        <v>0.04</v>
      </c>
      <c r="AX1904" s="11">
        <v>0.09</v>
      </c>
      <c r="AY1904" s="11">
        <v>7.0000000000000007E-2</v>
      </c>
    </row>
    <row r="1905" spans="1:51">
      <c r="A1905" s="3"/>
      <c r="B1905" t="s">
        <v>478</v>
      </c>
      <c r="C1905" s="4">
        <v>41</v>
      </c>
      <c r="D1905" s="4">
        <v>30</v>
      </c>
      <c r="E1905" s="4">
        <v>5</v>
      </c>
      <c r="F1905" s="4">
        <v>4</v>
      </c>
      <c r="G1905" s="4">
        <v>2</v>
      </c>
      <c r="H1905" s="4">
        <v>19</v>
      </c>
      <c r="I1905" s="4">
        <v>18</v>
      </c>
      <c r="J1905" s="4">
        <v>25</v>
      </c>
      <c r="K1905" s="4">
        <v>10</v>
      </c>
      <c r="L1905" s="4">
        <v>2</v>
      </c>
      <c r="M1905" s="4">
        <v>2</v>
      </c>
      <c r="N1905" s="4">
        <v>2</v>
      </c>
      <c r="O1905" s="4">
        <v>11</v>
      </c>
      <c r="P1905" s="4">
        <v>25</v>
      </c>
      <c r="Q1905" s="4">
        <v>15</v>
      </c>
      <c r="R1905" s="4">
        <v>24</v>
      </c>
      <c r="S1905" s="4">
        <v>13</v>
      </c>
      <c r="T1905" s="4">
        <v>22</v>
      </c>
      <c r="U1905" s="4">
        <v>4</v>
      </c>
      <c r="V1905" s="4">
        <v>3</v>
      </c>
      <c r="W1905" s="4">
        <v>4</v>
      </c>
      <c r="X1905" s="4">
        <v>30</v>
      </c>
      <c r="Y1905" s="4">
        <v>14</v>
      </c>
      <c r="Z1905" s="4">
        <v>3</v>
      </c>
      <c r="AA1905" s="4">
        <v>16</v>
      </c>
      <c r="AB1905" s="4">
        <v>8</v>
      </c>
      <c r="AC1905" s="4">
        <v>41</v>
      </c>
      <c r="AD1905" s="4" t="s">
        <v>14</v>
      </c>
      <c r="AE1905" s="4" t="s">
        <v>14</v>
      </c>
      <c r="AF1905" s="4" t="s">
        <v>14</v>
      </c>
      <c r="AG1905" s="4">
        <v>8</v>
      </c>
      <c r="AH1905" s="4">
        <v>7</v>
      </c>
      <c r="AI1905" s="4">
        <v>26</v>
      </c>
      <c r="AJ1905" s="4">
        <v>28</v>
      </c>
      <c r="AK1905" s="4">
        <v>12</v>
      </c>
      <c r="AL1905" s="4" t="s">
        <v>14</v>
      </c>
      <c r="AM1905" s="4" t="s">
        <v>14</v>
      </c>
      <c r="AN1905" s="4" t="s">
        <v>14</v>
      </c>
      <c r="AO1905" s="4">
        <v>36</v>
      </c>
      <c r="AP1905" s="4">
        <v>5</v>
      </c>
      <c r="AQ1905" s="4">
        <v>25</v>
      </c>
      <c r="AR1905" s="4">
        <v>15</v>
      </c>
      <c r="AS1905" s="4">
        <v>2</v>
      </c>
      <c r="AT1905" s="4">
        <v>39</v>
      </c>
      <c r="AU1905" s="4">
        <v>9</v>
      </c>
      <c r="AV1905" s="4">
        <v>28</v>
      </c>
      <c r="AW1905" s="4">
        <v>27</v>
      </c>
      <c r="AX1905" s="4">
        <v>7</v>
      </c>
      <c r="AY1905" s="4">
        <v>2</v>
      </c>
    </row>
    <row r="1906" spans="1:51">
      <c r="A1906" s="3"/>
      <c r="C1906" s="11">
        <v>0.01</v>
      </c>
      <c r="D1906" s="11">
        <v>0.01</v>
      </c>
      <c r="E1906" s="11">
        <v>0.01</v>
      </c>
      <c r="F1906" s="11">
        <v>0.01</v>
      </c>
      <c r="G1906" s="11">
        <v>0.01</v>
      </c>
      <c r="H1906" s="11">
        <v>0.01</v>
      </c>
      <c r="I1906" s="11">
        <v>0.01</v>
      </c>
      <c r="J1906" s="11">
        <v>0.02</v>
      </c>
      <c r="K1906" s="11">
        <v>0.01</v>
      </c>
      <c r="L1906" s="11">
        <v>0.01</v>
      </c>
      <c r="M1906" s="11">
        <v>0.02</v>
      </c>
      <c r="N1906" s="11">
        <v>0.01</v>
      </c>
      <c r="O1906" s="11">
        <v>0.01</v>
      </c>
      <c r="P1906" s="11">
        <v>0.01</v>
      </c>
      <c r="Q1906" s="11">
        <v>0.01</v>
      </c>
      <c r="R1906" s="11">
        <v>0.01</v>
      </c>
      <c r="S1906" s="11">
        <v>0.01</v>
      </c>
      <c r="T1906" s="11">
        <v>0.01</v>
      </c>
      <c r="U1906" s="11">
        <v>0.01</v>
      </c>
      <c r="V1906" s="11">
        <v>0.01</v>
      </c>
      <c r="W1906" s="11">
        <v>0</v>
      </c>
      <c r="X1906" s="11">
        <v>0.02</v>
      </c>
      <c r="Y1906" s="11">
        <v>0.02</v>
      </c>
      <c r="Z1906" s="11">
        <v>0</v>
      </c>
      <c r="AA1906" s="11">
        <v>0.04</v>
      </c>
      <c r="AB1906" s="11">
        <v>0.01</v>
      </c>
      <c r="AC1906" s="11">
        <v>0.01</v>
      </c>
      <c r="AD1906" s="4" t="s">
        <v>14</v>
      </c>
      <c r="AE1906" s="4" t="s">
        <v>14</v>
      </c>
      <c r="AF1906" s="4" t="s">
        <v>14</v>
      </c>
      <c r="AG1906" s="11">
        <v>0.01</v>
      </c>
      <c r="AH1906" s="11">
        <v>0</v>
      </c>
      <c r="AI1906" s="11">
        <v>0.03</v>
      </c>
      <c r="AJ1906" s="11">
        <v>0.02</v>
      </c>
      <c r="AK1906" s="11">
        <v>0.01</v>
      </c>
      <c r="AL1906" s="4" t="s">
        <v>14</v>
      </c>
      <c r="AM1906" s="4" t="s">
        <v>14</v>
      </c>
      <c r="AN1906" s="4" t="s">
        <v>14</v>
      </c>
      <c r="AO1906" s="11">
        <v>0.02</v>
      </c>
      <c r="AP1906" s="11">
        <v>0.09</v>
      </c>
      <c r="AQ1906" s="11">
        <v>0.01</v>
      </c>
      <c r="AR1906" s="11">
        <v>0.01</v>
      </c>
      <c r="AS1906" s="11">
        <v>0.01</v>
      </c>
      <c r="AT1906" s="11">
        <v>0.01</v>
      </c>
      <c r="AU1906" s="11">
        <v>0.01</v>
      </c>
      <c r="AV1906" s="11">
        <v>0.01</v>
      </c>
      <c r="AW1906" s="11">
        <v>0.02</v>
      </c>
      <c r="AX1906" s="11">
        <v>0.01</v>
      </c>
      <c r="AY1906" s="11">
        <v>0</v>
      </c>
    </row>
    <row r="1907" spans="1:51">
      <c r="A1907" s="3"/>
      <c r="B1907" t="s">
        <v>479</v>
      </c>
      <c r="C1907" s="4">
        <v>544</v>
      </c>
      <c r="D1907" s="4">
        <v>298</v>
      </c>
      <c r="E1907" s="4">
        <v>26</v>
      </c>
      <c r="F1907" s="4">
        <v>210</v>
      </c>
      <c r="G1907" s="4">
        <v>11</v>
      </c>
      <c r="H1907" s="4">
        <v>181</v>
      </c>
      <c r="I1907" s="4">
        <v>195</v>
      </c>
      <c r="J1907" s="4">
        <v>101</v>
      </c>
      <c r="K1907" s="4">
        <v>311</v>
      </c>
      <c r="L1907" s="4">
        <v>35</v>
      </c>
      <c r="M1907" s="4">
        <v>12</v>
      </c>
      <c r="N1907" s="4">
        <v>14</v>
      </c>
      <c r="O1907" s="4">
        <v>161</v>
      </c>
      <c r="P1907" s="4">
        <v>215</v>
      </c>
      <c r="Q1907" s="4">
        <v>134</v>
      </c>
      <c r="R1907" s="4">
        <v>271</v>
      </c>
      <c r="S1907" s="4">
        <v>189</v>
      </c>
      <c r="T1907" s="4">
        <v>179</v>
      </c>
      <c r="U1907" s="4">
        <v>174</v>
      </c>
      <c r="V1907" s="4">
        <v>149</v>
      </c>
      <c r="W1907" s="4">
        <v>171</v>
      </c>
      <c r="X1907" s="4">
        <v>49</v>
      </c>
      <c r="Y1907" s="4">
        <v>206</v>
      </c>
      <c r="Z1907" s="4">
        <v>134</v>
      </c>
      <c r="AA1907" s="4">
        <v>102</v>
      </c>
      <c r="AB1907" s="4">
        <v>35</v>
      </c>
      <c r="AC1907" s="4">
        <v>478</v>
      </c>
      <c r="AD1907" s="4">
        <v>8</v>
      </c>
      <c r="AE1907" s="4">
        <v>30</v>
      </c>
      <c r="AF1907" s="4" t="s">
        <v>14</v>
      </c>
      <c r="AG1907" s="4">
        <v>380</v>
      </c>
      <c r="AH1907" s="4">
        <v>144</v>
      </c>
      <c r="AI1907" s="4">
        <v>17</v>
      </c>
      <c r="AJ1907" s="4">
        <v>198</v>
      </c>
      <c r="AK1907" s="4">
        <v>342</v>
      </c>
      <c r="AL1907" s="4">
        <v>479</v>
      </c>
      <c r="AM1907" s="4">
        <v>15</v>
      </c>
      <c r="AN1907" s="4">
        <v>3</v>
      </c>
      <c r="AO1907" s="4">
        <v>6</v>
      </c>
      <c r="AP1907" s="4">
        <v>32</v>
      </c>
      <c r="AQ1907" s="4">
        <v>4</v>
      </c>
      <c r="AR1907" s="4">
        <v>532</v>
      </c>
      <c r="AS1907" s="4">
        <v>30</v>
      </c>
      <c r="AT1907" s="4">
        <v>509</v>
      </c>
      <c r="AU1907" s="4">
        <v>146</v>
      </c>
      <c r="AV1907" s="4">
        <v>229</v>
      </c>
      <c r="AW1907" s="4">
        <v>143</v>
      </c>
      <c r="AX1907" s="4">
        <v>123</v>
      </c>
      <c r="AY1907" s="4">
        <v>171</v>
      </c>
    </row>
    <row r="1908" spans="1:51">
      <c r="A1908" s="3"/>
      <c r="C1908" s="11">
        <v>0.14000000000000001</v>
      </c>
      <c r="D1908" s="11">
        <v>0.13</v>
      </c>
      <c r="E1908" s="11">
        <v>0.03</v>
      </c>
      <c r="F1908" s="11">
        <v>0.36</v>
      </c>
      <c r="G1908" s="11">
        <v>7.0000000000000007E-2</v>
      </c>
      <c r="H1908" s="11">
        <v>0.12</v>
      </c>
      <c r="I1908" s="11">
        <v>0.11</v>
      </c>
      <c r="J1908" s="11">
        <v>0.08</v>
      </c>
      <c r="K1908" s="11">
        <v>0.16</v>
      </c>
      <c r="L1908" s="11">
        <v>0.11</v>
      </c>
      <c r="M1908" s="11">
        <v>0.15</v>
      </c>
      <c r="N1908" s="11">
        <v>0.08</v>
      </c>
      <c r="O1908" s="11">
        <v>0.21</v>
      </c>
      <c r="P1908" s="11">
        <v>0.08</v>
      </c>
      <c r="Q1908" s="11">
        <v>0.11</v>
      </c>
      <c r="R1908" s="11">
        <v>0.12</v>
      </c>
      <c r="S1908" s="11">
        <v>0.12</v>
      </c>
      <c r="T1908" s="11">
        <v>0.11</v>
      </c>
      <c r="U1908" s="11">
        <v>0.25</v>
      </c>
      <c r="V1908" s="11">
        <v>0.31</v>
      </c>
      <c r="W1908" s="11">
        <v>0.15</v>
      </c>
      <c r="X1908" s="11">
        <v>0.03</v>
      </c>
      <c r="Y1908" s="11">
        <v>0.25</v>
      </c>
      <c r="Z1908" s="11">
        <v>0.19</v>
      </c>
      <c r="AA1908" s="11">
        <v>0.25</v>
      </c>
      <c r="AB1908" s="11">
        <v>0.04</v>
      </c>
      <c r="AC1908" s="11">
        <v>0.17</v>
      </c>
      <c r="AD1908" s="11">
        <v>0.04</v>
      </c>
      <c r="AE1908" s="11">
        <v>0.08</v>
      </c>
      <c r="AF1908" s="4" t="s">
        <v>14</v>
      </c>
      <c r="AG1908" s="11">
        <v>0.31</v>
      </c>
      <c r="AH1908" s="11">
        <v>0.09</v>
      </c>
      <c r="AI1908" s="11">
        <v>0.02</v>
      </c>
      <c r="AJ1908" s="11">
        <v>0.16</v>
      </c>
      <c r="AK1908" s="11">
        <v>0.14000000000000001</v>
      </c>
      <c r="AL1908" s="11">
        <v>0.48</v>
      </c>
      <c r="AM1908" s="11">
        <v>0.06</v>
      </c>
      <c r="AN1908" s="11">
        <v>0.11</v>
      </c>
      <c r="AO1908" s="11">
        <v>0</v>
      </c>
      <c r="AP1908" s="11">
        <v>0.57999999999999996</v>
      </c>
      <c r="AQ1908" s="11">
        <v>0</v>
      </c>
      <c r="AR1908" s="11">
        <v>0.34</v>
      </c>
      <c r="AS1908" s="11">
        <v>0.13</v>
      </c>
      <c r="AT1908" s="11">
        <v>0.15</v>
      </c>
      <c r="AU1908" s="11">
        <v>0.13</v>
      </c>
      <c r="AV1908" s="11">
        <v>0.11</v>
      </c>
      <c r="AW1908" s="11">
        <v>0.08</v>
      </c>
      <c r="AX1908" s="11">
        <v>0.22</v>
      </c>
      <c r="AY1908" s="11">
        <v>0.18</v>
      </c>
    </row>
    <row r="1909" spans="1:51">
      <c r="A1909" s="3"/>
      <c r="B1909" t="s">
        <v>480</v>
      </c>
      <c r="C1909" s="4">
        <v>105</v>
      </c>
      <c r="D1909" s="4">
        <v>79</v>
      </c>
      <c r="E1909" s="4">
        <v>9</v>
      </c>
      <c r="F1909" s="4">
        <v>16</v>
      </c>
      <c r="G1909" s="4">
        <v>1</v>
      </c>
      <c r="H1909" s="4">
        <v>38</v>
      </c>
      <c r="I1909" s="4">
        <v>51</v>
      </c>
      <c r="J1909" s="4">
        <v>28</v>
      </c>
      <c r="K1909" s="4">
        <v>60</v>
      </c>
      <c r="L1909" s="4">
        <v>15</v>
      </c>
      <c r="M1909" s="4" t="s">
        <v>14</v>
      </c>
      <c r="N1909" s="4">
        <v>4</v>
      </c>
      <c r="O1909" s="4">
        <v>26</v>
      </c>
      <c r="P1909" s="4">
        <v>63</v>
      </c>
      <c r="Q1909" s="4">
        <v>37</v>
      </c>
      <c r="R1909" s="4">
        <v>55</v>
      </c>
      <c r="S1909" s="4">
        <v>44</v>
      </c>
      <c r="T1909" s="4">
        <v>42</v>
      </c>
      <c r="U1909" s="4">
        <v>19</v>
      </c>
      <c r="V1909" s="4">
        <v>9</v>
      </c>
      <c r="W1909" s="4">
        <v>46</v>
      </c>
      <c r="X1909" s="4">
        <v>32</v>
      </c>
      <c r="Y1909" s="4">
        <v>15</v>
      </c>
      <c r="Z1909" s="4">
        <v>44</v>
      </c>
      <c r="AA1909" s="4">
        <v>16</v>
      </c>
      <c r="AB1909" s="4">
        <v>23</v>
      </c>
      <c r="AC1909" s="4">
        <v>98</v>
      </c>
      <c r="AD1909" s="4" t="s">
        <v>14</v>
      </c>
      <c r="AE1909" s="4">
        <v>4</v>
      </c>
      <c r="AF1909" s="4" t="s">
        <v>14</v>
      </c>
      <c r="AG1909" s="4">
        <v>38</v>
      </c>
      <c r="AH1909" s="4">
        <v>54</v>
      </c>
      <c r="AI1909" s="4">
        <v>13</v>
      </c>
      <c r="AJ1909" s="4">
        <v>26</v>
      </c>
      <c r="AK1909" s="4">
        <v>79</v>
      </c>
      <c r="AL1909" s="4">
        <v>104</v>
      </c>
      <c r="AM1909" s="4" t="s">
        <v>14</v>
      </c>
      <c r="AN1909" s="4" t="s">
        <v>14</v>
      </c>
      <c r="AO1909" s="4" t="s">
        <v>14</v>
      </c>
      <c r="AP1909" s="4">
        <v>1</v>
      </c>
      <c r="AQ1909" s="4" t="s">
        <v>14</v>
      </c>
      <c r="AR1909" s="4">
        <v>105</v>
      </c>
      <c r="AS1909" s="4">
        <v>6</v>
      </c>
      <c r="AT1909" s="4">
        <v>97</v>
      </c>
      <c r="AU1909" s="4">
        <v>43</v>
      </c>
      <c r="AV1909" s="4">
        <v>46</v>
      </c>
      <c r="AW1909" s="4">
        <v>37</v>
      </c>
      <c r="AX1909" s="4">
        <v>26</v>
      </c>
      <c r="AY1909" s="4">
        <v>31</v>
      </c>
    </row>
    <row r="1910" spans="1:51">
      <c r="A1910" s="3"/>
      <c r="C1910" s="11">
        <v>0.03</v>
      </c>
      <c r="D1910" s="11">
        <v>0.04</v>
      </c>
      <c r="E1910" s="11">
        <v>0.01</v>
      </c>
      <c r="F1910" s="11">
        <v>0.03</v>
      </c>
      <c r="G1910" s="11">
        <v>0.01</v>
      </c>
      <c r="H1910" s="11">
        <v>0.02</v>
      </c>
      <c r="I1910" s="11">
        <v>0.03</v>
      </c>
      <c r="J1910" s="11">
        <v>0.02</v>
      </c>
      <c r="K1910" s="11">
        <v>0.03</v>
      </c>
      <c r="L1910" s="11">
        <v>0.05</v>
      </c>
      <c r="M1910" s="4" t="s">
        <v>14</v>
      </c>
      <c r="N1910" s="11">
        <v>0.02</v>
      </c>
      <c r="O1910" s="11">
        <v>0.03</v>
      </c>
      <c r="P1910" s="11">
        <v>0.02</v>
      </c>
      <c r="Q1910" s="11">
        <v>0.03</v>
      </c>
      <c r="R1910" s="11">
        <v>0.02</v>
      </c>
      <c r="S1910" s="11">
        <v>0.03</v>
      </c>
      <c r="T1910" s="11">
        <v>0.03</v>
      </c>
      <c r="U1910" s="11">
        <v>0.03</v>
      </c>
      <c r="V1910" s="11">
        <v>0.02</v>
      </c>
      <c r="W1910" s="11">
        <v>0.04</v>
      </c>
      <c r="X1910" s="11">
        <v>0.02</v>
      </c>
      <c r="Y1910" s="11">
        <v>0.02</v>
      </c>
      <c r="Z1910" s="11">
        <v>0.06</v>
      </c>
      <c r="AA1910" s="11">
        <v>0.04</v>
      </c>
      <c r="AB1910" s="11">
        <v>0.03</v>
      </c>
      <c r="AC1910" s="11">
        <v>0.04</v>
      </c>
      <c r="AD1910" s="4" t="s">
        <v>14</v>
      </c>
      <c r="AE1910" s="11">
        <v>0.01</v>
      </c>
      <c r="AF1910" s="4" t="s">
        <v>14</v>
      </c>
      <c r="AG1910" s="11">
        <v>0.03</v>
      </c>
      <c r="AH1910" s="11">
        <v>0.03</v>
      </c>
      <c r="AI1910" s="11">
        <v>0.02</v>
      </c>
      <c r="AJ1910" s="11">
        <v>0.02</v>
      </c>
      <c r="AK1910" s="11">
        <v>0.03</v>
      </c>
      <c r="AL1910" s="11">
        <v>0.1</v>
      </c>
      <c r="AM1910" s="4" t="s">
        <v>14</v>
      </c>
      <c r="AN1910" s="4" t="s">
        <v>14</v>
      </c>
      <c r="AO1910" s="4" t="s">
        <v>14</v>
      </c>
      <c r="AP1910" s="11">
        <v>0.02</v>
      </c>
      <c r="AQ1910" s="4" t="s">
        <v>14</v>
      </c>
      <c r="AR1910" s="11">
        <v>7.0000000000000007E-2</v>
      </c>
      <c r="AS1910" s="11">
        <v>0.03</v>
      </c>
      <c r="AT1910" s="11">
        <v>0.03</v>
      </c>
      <c r="AU1910" s="11">
        <v>0.04</v>
      </c>
      <c r="AV1910" s="11">
        <v>0.02</v>
      </c>
      <c r="AW1910" s="11">
        <v>0.02</v>
      </c>
      <c r="AX1910" s="11">
        <v>0.05</v>
      </c>
      <c r="AY1910" s="11">
        <v>0.03</v>
      </c>
    </row>
    <row r="1911" spans="1:51">
      <c r="A1911" s="3"/>
      <c r="B1911" t="s">
        <v>79</v>
      </c>
      <c r="C1911" s="4">
        <v>37</v>
      </c>
      <c r="D1911" s="4">
        <v>21</v>
      </c>
      <c r="E1911" s="4">
        <v>10</v>
      </c>
      <c r="F1911" s="4">
        <v>4</v>
      </c>
      <c r="G1911" s="4">
        <v>2</v>
      </c>
      <c r="H1911" s="4">
        <v>15</v>
      </c>
      <c r="I1911" s="4">
        <v>20</v>
      </c>
      <c r="J1911" s="4">
        <v>14</v>
      </c>
      <c r="K1911" s="4">
        <v>21</v>
      </c>
      <c r="L1911" s="4">
        <v>2</v>
      </c>
      <c r="M1911" s="4" t="s">
        <v>14</v>
      </c>
      <c r="N1911" s="4">
        <v>1</v>
      </c>
      <c r="O1911" s="4">
        <v>6</v>
      </c>
      <c r="P1911" s="4">
        <v>29</v>
      </c>
      <c r="Q1911" s="4">
        <v>17</v>
      </c>
      <c r="R1911" s="4">
        <v>19</v>
      </c>
      <c r="S1911" s="4">
        <v>19</v>
      </c>
      <c r="T1911" s="4">
        <v>16</v>
      </c>
      <c r="U1911" s="4">
        <v>7</v>
      </c>
      <c r="V1911" s="4">
        <v>4</v>
      </c>
      <c r="W1911" s="4">
        <v>12</v>
      </c>
      <c r="X1911" s="4">
        <v>15</v>
      </c>
      <c r="Y1911" s="4">
        <v>3</v>
      </c>
      <c r="Z1911" s="4">
        <v>9</v>
      </c>
      <c r="AA1911" s="4">
        <v>10</v>
      </c>
      <c r="AB1911" s="4">
        <v>9</v>
      </c>
      <c r="AC1911" s="4">
        <v>32</v>
      </c>
      <c r="AD1911" s="4">
        <v>2</v>
      </c>
      <c r="AE1911" s="4">
        <v>2</v>
      </c>
      <c r="AF1911" s="4" t="s">
        <v>14</v>
      </c>
      <c r="AG1911" s="4">
        <v>11</v>
      </c>
      <c r="AH1911" s="4">
        <v>17</v>
      </c>
      <c r="AI1911" s="4">
        <v>9</v>
      </c>
      <c r="AJ1911" s="4">
        <v>15</v>
      </c>
      <c r="AK1911" s="4">
        <v>22</v>
      </c>
      <c r="AL1911" s="4">
        <v>19</v>
      </c>
      <c r="AM1911" s="4">
        <v>2</v>
      </c>
      <c r="AN1911" s="4" t="s">
        <v>14</v>
      </c>
      <c r="AO1911" s="4">
        <v>15</v>
      </c>
      <c r="AP1911" s="4" t="s">
        <v>14</v>
      </c>
      <c r="AQ1911" s="4">
        <v>15</v>
      </c>
      <c r="AR1911" s="4">
        <v>22</v>
      </c>
      <c r="AS1911" s="4">
        <v>6</v>
      </c>
      <c r="AT1911" s="4">
        <v>30</v>
      </c>
      <c r="AU1911" s="4">
        <v>11</v>
      </c>
      <c r="AV1911" s="4">
        <v>24</v>
      </c>
      <c r="AW1911" s="4">
        <v>17</v>
      </c>
      <c r="AX1911" s="4">
        <v>12</v>
      </c>
      <c r="AY1911" s="4">
        <v>6</v>
      </c>
    </row>
    <row r="1912" spans="1:51">
      <c r="A1912" s="3"/>
      <c r="C1912" s="11">
        <v>0.01</v>
      </c>
      <c r="D1912" s="11">
        <v>0.01</v>
      </c>
      <c r="E1912" s="11">
        <v>0.01</v>
      </c>
      <c r="F1912" s="11">
        <v>0.01</v>
      </c>
      <c r="G1912" s="11">
        <v>0.01</v>
      </c>
      <c r="H1912" s="11">
        <v>0.01</v>
      </c>
      <c r="I1912" s="11">
        <v>0.01</v>
      </c>
      <c r="J1912" s="11">
        <v>0.01</v>
      </c>
      <c r="K1912" s="11">
        <v>0.01</v>
      </c>
      <c r="L1912" s="11">
        <v>0.01</v>
      </c>
      <c r="M1912" s="4" t="s">
        <v>14</v>
      </c>
      <c r="N1912" s="11">
        <v>0</v>
      </c>
      <c r="O1912" s="11">
        <v>0.01</v>
      </c>
      <c r="P1912" s="11">
        <v>0.01</v>
      </c>
      <c r="Q1912" s="11">
        <v>0.01</v>
      </c>
      <c r="R1912" s="11">
        <v>0.01</v>
      </c>
      <c r="S1912" s="11">
        <v>0.01</v>
      </c>
      <c r="T1912" s="11">
        <v>0.01</v>
      </c>
      <c r="U1912" s="11">
        <v>0.01</v>
      </c>
      <c r="V1912" s="11">
        <v>0.01</v>
      </c>
      <c r="W1912" s="11">
        <v>0.01</v>
      </c>
      <c r="X1912" s="11">
        <v>0.01</v>
      </c>
      <c r="Y1912" s="11">
        <v>0</v>
      </c>
      <c r="Z1912" s="11">
        <v>0.01</v>
      </c>
      <c r="AA1912" s="11">
        <v>0.03</v>
      </c>
      <c r="AB1912" s="11">
        <v>0.01</v>
      </c>
      <c r="AC1912" s="11">
        <v>0.01</v>
      </c>
      <c r="AD1912" s="11">
        <v>0.01</v>
      </c>
      <c r="AE1912" s="11">
        <v>0</v>
      </c>
      <c r="AF1912" s="4" t="s">
        <v>14</v>
      </c>
      <c r="AG1912" s="11">
        <v>0.01</v>
      </c>
      <c r="AH1912" s="11">
        <v>0.01</v>
      </c>
      <c r="AI1912" s="11">
        <v>0.01</v>
      </c>
      <c r="AJ1912" s="11">
        <v>0.01</v>
      </c>
      <c r="AK1912" s="11">
        <v>0.01</v>
      </c>
      <c r="AL1912" s="11">
        <v>0.02</v>
      </c>
      <c r="AM1912" s="11">
        <v>0.01</v>
      </c>
      <c r="AN1912" s="4" t="s">
        <v>14</v>
      </c>
      <c r="AO1912" s="11">
        <v>0.01</v>
      </c>
      <c r="AP1912" s="4" t="s">
        <v>14</v>
      </c>
      <c r="AQ1912" s="11">
        <v>0.01</v>
      </c>
      <c r="AR1912" s="11">
        <v>0.01</v>
      </c>
      <c r="AS1912" s="11">
        <v>0.03</v>
      </c>
      <c r="AT1912" s="11">
        <v>0.01</v>
      </c>
      <c r="AU1912" s="11">
        <v>0.01</v>
      </c>
      <c r="AV1912" s="11">
        <v>0.01</v>
      </c>
      <c r="AW1912" s="11">
        <v>0.01</v>
      </c>
      <c r="AX1912" s="11">
        <v>0.02</v>
      </c>
      <c r="AY1912" s="11">
        <v>0.01</v>
      </c>
    </row>
    <row r="1913" spans="1:51">
      <c r="A1913" s="3"/>
      <c r="B1913" t="s">
        <v>287</v>
      </c>
      <c r="C1913" s="4">
        <v>436</v>
      </c>
      <c r="D1913" s="4">
        <v>271</v>
      </c>
      <c r="E1913" s="4">
        <v>100</v>
      </c>
      <c r="F1913" s="4">
        <v>56</v>
      </c>
      <c r="G1913" s="4">
        <v>9</v>
      </c>
      <c r="H1913" s="4">
        <v>159</v>
      </c>
      <c r="I1913" s="4">
        <v>220</v>
      </c>
      <c r="J1913" s="4">
        <v>167</v>
      </c>
      <c r="K1913" s="4">
        <v>216</v>
      </c>
      <c r="L1913" s="4">
        <v>45</v>
      </c>
      <c r="M1913" s="4">
        <v>12</v>
      </c>
      <c r="N1913" s="4">
        <v>24</v>
      </c>
      <c r="O1913" s="4">
        <v>111</v>
      </c>
      <c r="P1913" s="4">
        <v>269</v>
      </c>
      <c r="Q1913" s="4">
        <v>158</v>
      </c>
      <c r="R1913" s="4">
        <v>243</v>
      </c>
      <c r="S1913" s="4">
        <v>198</v>
      </c>
      <c r="T1913" s="4">
        <v>175</v>
      </c>
      <c r="U1913" s="4">
        <v>48</v>
      </c>
      <c r="V1913" s="4">
        <v>43</v>
      </c>
      <c r="W1913" s="4">
        <v>146</v>
      </c>
      <c r="X1913" s="4">
        <v>199</v>
      </c>
      <c r="Y1913" s="4">
        <v>74</v>
      </c>
      <c r="Z1913" s="4">
        <v>50</v>
      </c>
      <c r="AA1913" s="4">
        <v>41</v>
      </c>
      <c r="AB1913" s="4">
        <v>64</v>
      </c>
      <c r="AC1913" s="4">
        <v>229</v>
      </c>
      <c r="AD1913" s="4">
        <v>11</v>
      </c>
      <c r="AE1913" s="4">
        <v>26</v>
      </c>
      <c r="AF1913" s="4">
        <v>5</v>
      </c>
      <c r="AG1913" s="4">
        <v>101</v>
      </c>
      <c r="AH1913" s="4">
        <v>140</v>
      </c>
      <c r="AI1913" s="4">
        <v>86</v>
      </c>
      <c r="AJ1913" s="4">
        <v>103</v>
      </c>
      <c r="AK1913" s="4">
        <v>191</v>
      </c>
      <c r="AL1913" s="4">
        <v>43</v>
      </c>
      <c r="AM1913" s="4">
        <v>4</v>
      </c>
      <c r="AN1913" s="4">
        <v>4</v>
      </c>
      <c r="AO1913" s="4">
        <v>118</v>
      </c>
      <c r="AP1913" s="4">
        <v>6</v>
      </c>
      <c r="AQ1913" s="4">
        <v>100</v>
      </c>
      <c r="AR1913" s="4">
        <v>75</v>
      </c>
      <c r="AS1913" s="4">
        <v>30</v>
      </c>
      <c r="AT1913" s="4">
        <v>253</v>
      </c>
      <c r="AU1913" s="4">
        <v>169</v>
      </c>
      <c r="AV1913" s="4">
        <v>211</v>
      </c>
      <c r="AW1913" s="4">
        <v>120</v>
      </c>
      <c r="AX1913" s="4">
        <v>59</v>
      </c>
      <c r="AY1913" s="4">
        <v>68</v>
      </c>
    </row>
    <row r="1914" spans="1:51">
      <c r="A1914" s="3"/>
      <c r="C1914" s="11">
        <v>0.11</v>
      </c>
      <c r="D1914" s="11">
        <v>0.12</v>
      </c>
      <c r="E1914" s="11">
        <v>0.12</v>
      </c>
      <c r="F1914" s="11">
        <v>0.09</v>
      </c>
      <c r="G1914" s="11">
        <v>0.06</v>
      </c>
      <c r="H1914" s="11">
        <v>0.1</v>
      </c>
      <c r="I1914" s="11">
        <v>0.13</v>
      </c>
      <c r="J1914" s="11">
        <v>0.13</v>
      </c>
      <c r="K1914" s="11">
        <v>0.11</v>
      </c>
      <c r="L1914" s="11">
        <v>0.14000000000000001</v>
      </c>
      <c r="M1914" s="11">
        <v>0.15</v>
      </c>
      <c r="N1914" s="11">
        <v>0.14000000000000001</v>
      </c>
      <c r="O1914" s="11">
        <v>0.14000000000000001</v>
      </c>
      <c r="P1914" s="11">
        <v>0.11</v>
      </c>
      <c r="Q1914" s="11">
        <v>0.13</v>
      </c>
      <c r="R1914" s="11">
        <v>0.11</v>
      </c>
      <c r="S1914" s="11">
        <v>0.12</v>
      </c>
      <c r="T1914" s="11">
        <v>0.11</v>
      </c>
      <c r="U1914" s="11">
        <v>7.0000000000000007E-2</v>
      </c>
      <c r="V1914" s="11">
        <v>0.09</v>
      </c>
      <c r="W1914" s="11">
        <v>0.12</v>
      </c>
      <c r="X1914" s="11">
        <v>0.14000000000000001</v>
      </c>
      <c r="Y1914" s="11">
        <v>0.09</v>
      </c>
      <c r="Z1914" s="11">
        <v>7.0000000000000007E-2</v>
      </c>
      <c r="AA1914" s="11">
        <v>0.1</v>
      </c>
      <c r="AB1914" s="11">
        <v>0.08</v>
      </c>
      <c r="AC1914" s="11">
        <v>0.08</v>
      </c>
      <c r="AD1914" s="11">
        <v>0.06</v>
      </c>
      <c r="AE1914" s="11">
        <v>7.0000000000000007E-2</v>
      </c>
      <c r="AF1914" s="11">
        <v>0.05</v>
      </c>
      <c r="AG1914" s="11">
        <v>0.08</v>
      </c>
      <c r="AH1914" s="11">
        <v>0.09</v>
      </c>
      <c r="AI1914" s="11">
        <v>0.11</v>
      </c>
      <c r="AJ1914" s="11">
        <v>0.08</v>
      </c>
      <c r="AK1914" s="11">
        <v>0.08</v>
      </c>
      <c r="AL1914" s="11">
        <v>0.04</v>
      </c>
      <c r="AM1914" s="11">
        <v>0.02</v>
      </c>
      <c r="AN1914" s="11">
        <v>0.14000000000000001</v>
      </c>
      <c r="AO1914" s="11">
        <v>0.05</v>
      </c>
      <c r="AP1914" s="11">
        <v>0.11</v>
      </c>
      <c r="AQ1914" s="11">
        <v>0.05</v>
      </c>
      <c r="AR1914" s="11">
        <v>0.05</v>
      </c>
      <c r="AS1914" s="11">
        <v>0.13</v>
      </c>
      <c r="AT1914" s="11">
        <v>0.08</v>
      </c>
      <c r="AU1914" s="11">
        <v>0.15</v>
      </c>
      <c r="AV1914" s="11">
        <v>0.1</v>
      </c>
      <c r="AW1914" s="11">
        <v>7.0000000000000007E-2</v>
      </c>
      <c r="AX1914" s="11">
        <v>0.1</v>
      </c>
      <c r="AY1914" s="11">
        <v>7.0000000000000007E-2</v>
      </c>
    </row>
    <row r="1915" spans="1:51">
      <c r="A1915" s="3"/>
    </row>
    <row r="1916" spans="1:51">
      <c r="A1916" s="3"/>
    </row>
    <row r="1917" spans="1:51">
      <c r="A1917" s="2" t="s">
        <v>481</v>
      </c>
    </row>
    <row r="1918" spans="1:51">
      <c r="A1918" s="3"/>
    </row>
    <row r="1919" spans="1:51" s="10" customFormat="1" ht="29.25" customHeight="1">
      <c r="A1919" s="9"/>
      <c r="C1919" s="7" t="s">
        <v>39</v>
      </c>
      <c r="D1919" s="14" t="s">
        <v>15</v>
      </c>
      <c r="E1919" s="15"/>
      <c r="F1919" s="15"/>
      <c r="G1919" s="15"/>
      <c r="H1919" s="14" t="s">
        <v>16</v>
      </c>
      <c r="I1919" s="15"/>
      <c r="J1919" s="14" t="s">
        <v>17</v>
      </c>
      <c r="K1919" s="15"/>
      <c r="L1919" s="15"/>
      <c r="M1919" s="15"/>
      <c r="N1919" s="15"/>
      <c r="O1919" s="14" t="s">
        <v>40</v>
      </c>
      <c r="P1919" s="15"/>
      <c r="Q1919" s="14" t="s">
        <v>19</v>
      </c>
      <c r="R1919" s="15"/>
      <c r="S1919" s="14" t="s">
        <v>41</v>
      </c>
      <c r="T1919" s="15"/>
      <c r="U1919" s="14" t="s">
        <v>42</v>
      </c>
      <c r="V1919" s="15"/>
      <c r="W1919" s="15"/>
      <c r="X1919" s="15"/>
      <c r="Y1919" s="14" t="s">
        <v>22</v>
      </c>
      <c r="Z1919" s="15"/>
      <c r="AA1919" s="15"/>
      <c r="AB1919" s="15"/>
      <c r="AC1919" s="15"/>
      <c r="AD1919" s="15"/>
      <c r="AE1919" s="15"/>
      <c r="AF1919" s="15"/>
      <c r="AG1919" s="14" t="s">
        <v>23</v>
      </c>
      <c r="AH1919" s="15"/>
      <c r="AI1919" s="15"/>
      <c r="AJ1919" s="14" t="s">
        <v>24</v>
      </c>
      <c r="AK1919" s="15"/>
      <c r="AL1919" s="14" t="s">
        <v>25</v>
      </c>
      <c r="AM1919" s="15"/>
      <c r="AN1919" s="15"/>
      <c r="AO1919" s="15"/>
      <c r="AP1919" s="15"/>
      <c r="AQ1919" s="15"/>
      <c r="AR1919" s="15"/>
      <c r="AS1919" s="14" t="s">
        <v>26</v>
      </c>
      <c r="AT1919" s="15"/>
      <c r="AU1919" s="14" t="s">
        <v>43</v>
      </c>
      <c r="AV1919" s="15"/>
      <c r="AW1919" s="14" t="s">
        <v>44</v>
      </c>
      <c r="AX1919" s="15"/>
      <c r="AY1919" s="15"/>
    </row>
    <row r="1920" spans="1:51" s="7" customFormat="1" ht="32.25" customHeight="1">
      <c r="A1920" s="6"/>
      <c r="D1920" s="8" t="s">
        <v>45</v>
      </c>
      <c r="E1920" s="8" t="s">
        <v>46</v>
      </c>
      <c r="F1920" s="8" t="s">
        <v>47</v>
      </c>
      <c r="G1920" s="8" t="s">
        <v>48</v>
      </c>
      <c r="H1920" s="8" t="s">
        <v>49</v>
      </c>
      <c r="I1920" s="8" t="s">
        <v>50</v>
      </c>
      <c r="J1920" s="8" t="s">
        <v>51</v>
      </c>
      <c r="K1920" s="8" t="s">
        <v>52</v>
      </c>
      <c r="L1920" s="8" t="s">
        <v>53</v>
      </c>
      <c r="M1920" s="8" t="s">
        <v>54</v>
      </c>
      <c r="N1920" s="8" t="s">
        <v>55</v>
      </c>
      <c r="O1920" s="8" t="s">
        <v>56</v>
      </c>
      <c r="P1920" s="8" t="s">
        <v>57</v>
      </c>
      <c r="Q1920" s="8" t="s">
        <v>56</v>
      </c>
      <c r="R1920" s="8" t="s">
        <v>57</v>
      </c>
      <c r="S1920" s="8" t="s">
        <v>56</v>
      </c>
      <c r="T1920" s="8" t="s">
        <v>57</v>
      </c>
      <c r="U1920" s="8" t="s">
        <v>58</v>
      </c>
      <c r="V1920" s="8" t="s">
        <v>59</v>
      </c>
      <c r="W1920" s="8" t="s">
        <v>60</v>
      </c>
      <c r="X1920" s="8" t="s">
        <v>61</v>
      </c>
      <c r="Y1920" s="8" t="s">
        <v>62</v>
      </c>
      <c r="Z1920" s="8" t="s">
        <v>63</v>
      </c>
      <c r="AA1920" s="8" t="s">
        <v>64</v>
      </c>
      <c r="AB1920" s="8" t="s">
        <v>65</v>
      </c>
      <c r="AC1920" s="8" t="s">
        <v>66</v>
      </c>
      <c r="AD1920" s="8" t="s">
        <v>67</v>
      </c>
      <c r="AE1920" s="8" t="s">
        <v>68</v>
      </c>
      <c r="AF1920" s="8" t="s">
        <v>69</v>
      </c>
      <c r="AG1920" s="8" t="s">
        <v>70</v>
      </c>
      <c r="AH1920" s="8" t="s">
        <v>71</v>
      </c>
      <c r="AI1920" s="8" t="s">
        <v>72</v>
      </c>
      <c r="AJ1920" s="8" t="s">
        <v>73</v>
      </c>
      <c r="AK1920" s="8" t="s">
        <v>74</v>
      </c>
      <c r="AL1920" s="8" t="s">
        <v>75</v>
      </c>
      <c r="AM1920" s="8" t="s">
        <v>76</v>
      </c>
      <c r="AN1920" s="8" t="s">
        <v>77</v>
      </c>
      <c r="AO1920" s="8" t="s">
        <v>78</v>
      </c>
      <c r="AP1920" s="8" t="s">
        <v>79</v>
      </c>
      <c r="AQ1920" s="8" t="s">
        <v>80</v>
      </c>
      <c r="AR1920" s="8" t="s">
        <v>81</v>
      </c>
      <c r="AS1920" s="8" t="s">
        <v>82</v>
      </c>
      <c r="AT1920" s="8" t="s">
        <v>57</v>
      </c>
      <c r="AU1920" s="8" t="s">
        <v>56</v>
      </c>
      <c r="AV1920" s="8" t="s">
        <v>57</v>
      </c>
      <c r="AW1920" s="8" t="s">
        <v>83</v>
      </c>
      <c r="AX1920" s="8" t="s">
        <v>84</v>
      </c>
      <c r="AY1920" s="8" t="s">
        <v>85</v>
      </c>
    </row>
    <row r="1921" spans="1:51">
      <c r="A1921" s="3" t="s">
        <v>86</v>
      </c>
      <c r="C1921" s="4">
        <v>3798</v>
      </c>
      <c r="D1921" s="4">
        <v>2254</v>
      </c>
      <c r="E1921" s="4">
        <v>808</v>
      </c>
      <c r="F1921" s="4">
        <v>587</v>
      </c>
      <c r="G1921" s="4">
        <v>148</v>
      </c>
      <c r="H1921" s="4">
        <v>1558</v>
      </c>
      <c r="I1921" s="4">
        <v>1757</v>
      </c>
      <c r="J1921" s="4">
        <v>1318</v>
      </c>
      <c r="K1921" s="4">
        <v>1919</v>
      </c>
      <c r="L1921" s="4">
        <v>321</v>
      </c>
      <c r="M1921" s="4">
        <v>85</v>
      </c>
      <c r="N1921" s="4">
        <v>179</v>
      </c>
      <c r="O1921" s="4">
        <v>774</v>
      </c>
      <c r="P1921" s="4">
        <v>2541</v>
      </c>
      <c r="Q1921" s="4">
        <v>1208</v>
      </c>
      <c r="R1921" s="4">
        <v>2241</v>
      </c>
      <c r="S1921" s="4">
        <v>1635</v>
      </c>
      <c r="T1921" s="4">
        <v>1629</v>
      </c>
      <c r="U1921" s="4">
        <v>691</v>
      </c>
      <c r="V1921" s="4">
        <v>478</v>
      </c>
      <c r="W1921" s="4">
        <v>1179</v>
      </c>
      <c r="X1921" s="4">
        <v>1439</v>
      </c>
      <c r="Y1921" s="4">
        <v>832</v>
      </c>
      <c r="Z1921" s="4">
        <v>718</v>
      </c>
      <c r="AA1921" s="4">
        <v>411</v>
      </c>
      <c r="AB1921" s="4">
        <v>810</v>
      </c>
      <c r="AC1921" s="4">
        <v>2770</v>
      </c>
      <c r="AD1921" s="4">
        <v>186</v>
      </c>
      <c r="AE1921" s="4">
        <v>365</v>
      </c>
      <c r="AF1921" s="4">
        <v>112</v>
      </c>
      <c r="AG1921" s="4">
        <v>1242</v>
      </c>
      <c r="AH1921" s="4">
        <v>1615</v>
      </c>
      <c r="AI1921" s="4">
        <v>813</v>
      </c>
      <c r="AJ1921" s="4">
        <v>1238</v>
      </c>
      <c r="AK1921" s="4">
        <v>2393</v>
      </c>
      <c r="AL1921" s="4">
        <v>997</v>
      </c>
      <c r="AM1921" s="4">
        <v>236</v>
      </c>
      <c r="AN1921" s="4">
        <v>27</v>
      </c>
      <c r="AO1921" s="4">
        <v>2173</v>
      </c>
      <c r="AP1921" s="4">
        <v>56</v>
      </c>
      <c r="AQ1921" s="4">
        <v>1910</v>
      </c>
      <c r="AR1921" s="4">
        <v>1578</v>
      </c>
      <c r="AS1921" s="4">
        <v>230</v>
      </c>
      <c r="AT1921" s="4">
        <v>3340</v>
      </c>
      <c r="AU1921" s="4">
        <v>1158</v>
      </c>
      <c r="AV1921" s="4">
        <v>2157</v>
      </c>
      <c r="AW1921" s="4">
        <v>1723</v>
      </c>
      <c r="AX1921" s="4">
        <v>570</v>
      </c>
      <c r="AY1921" s="4">
        <v>933</v>
      </c>
    </row>
    <row r="1922" spans="1:51">
      <c r="A1922" s="3"/>
    </row>
    <row r="1923" spans="1:51">
      <c r="A1923" s="3" t="s">
        <v>482</v>
      </c>
      <c r="B1923" t="s">
        <v>82</v>
      </c>
      <c r="C1923" s="4">
        <v>230</v>
      </c>
      <c r="D1923" s="4">
        <v>101</v>
      </c>
      <c r="E1923" s="4">
        <v>66</v>
      </c>
      <c r="F1923" s="4">
        <v>41</v>
      </c>
      <c r="G1923" s="4">
        <v>22</v>
      </c>
      <c r="H1923" s="4">
        <v>86</v>
      </c>
      <c r="I1923" s="4">
        <v>112</v>
      </c>
      <c r="J1923" s="4">
        <v>66</v>
      </c>
      <c r="K1923" s="4">
        <v>114</v>
      </c>
      <c r="L1923" s="4">
        <v>19</v>
      </c>
      <c r="M1923" s="4">
        <v>3</v>
      </c>
      <c r="N1923" s="4">
        <v>13</v>
      </c>
      <c r="O1923" s="4">
        <v>32</v>
      </c>
      <c r="P1923" s="4">
        <v>166</v>
      </c>
      <c r="Q1923" s="4">
        <v>66</v>
      </c>
      <c r="R1923" s="4">
        <v>145</v>
      </c>
      <c r="S1923" s="4">
        <v>87</v>
      </c>
      <c r="T1923" s="4">
        <v>104</v>
      </c>
      <c r="U1923" s="4">
        <v>41</v>
      </c>
      <c r="V1923" s="4">
        <v>45</v>
      </c>
      <c r="W1923" s="4">
        <v>69</v>
      </c>
      <c r="X1923" s="4">
        <v>74</v>
      </c>
      <c r="Y1923" s="4">
        <v>50</v>
      </c>
      <c r="Z1923" s="4">
        <v>49</v>
      </c>
      <c r="AA1923" s="4">
        <v>24</v>
      </c>
      <c r="AB1923" s="4">
        <v>68</v>
      </c>
      <c r="AC1923" s="4">
        <v>191</v>
      </c>
      <c r="AD1923" s="4">
        <v>6</v>
      </c>
      <c r="AE1923" s="4">
        <v>19</v>
      </c>
      <c r="AF1923" s="4">
        <v>5</v>
      </c>
      <c r="AG1923" s="4">
        <v>88</v>
      </c>
      <c r="AH1923" s="4">
        <v>88</v>
      </c>
      <c r="AI1923" s="4">
        <v>51</v>
      </c>
      <c r="AJ1923" s="4">
        <v>69</v>
      </c>
      <c r="AK1923" s="4">
        <v>146</v>
      </c>
      <c r="AL1923" s="4">
        <v>47</v>
      </c>
      <c r="AM1923" s="4">
        <v>4</v>
      </c>
      <c r="AN1923" s="4" t="s">
        <v>14</v>
      </c>
      <c r="AO1923" s="4">
        <v>162</v>
      </c>
      <c r="AP1923" s="4">
        <v>3</v>
      </c>
      <c r="AQ1923" s="4">
        <v>148</v>
      </c>
      <c r="AR1923" s="4">
        <v>68</v>
      </c>
      <c r="AS1923" s="4">
        <v>230</v>
      </c>
      <c r="AT1923" s="4" t="s">
        <v>14</v>
      </c>
      <c r="AU1923" s="4">
        <v>78</v>
      </c>
      <c r="AV1923" s="4">
        <v>120</v>
      </c>
      <c r="AW1923" s="4">
        <v>121</v>
      </c>
      <c r="AX1923" s="4">
        <v>29</v>
      </c>
      <c r="AY1923" s="4">
        <v>57</v>
      </c>
    </row>
    <row r="1924" spans="1:51">
      <c r="A1924" s="3"/>
      <c r="C1924" s="11">
        <v>0.06</v>
      </c>
      <c r="D1924" s="11">
        <v>0.04</v>
      </c>
      <c r="E1924" s="11">
        <v>0.08</v>
      </c>
      <c r="F1924" s="11">
        <v>7.0000000000000007E-2</v>
      </c>
      <c r="G1924" s="11">
        <v>0.15</v>
      </c>
      <c r="H1924" s="11">
        <v>0.06</v>
      </c>
      <c r="I1924" s="11">
        <v>0.06</v>
      </c>
      <c r="J1924" s="11">
        <v>0.05</v>
      </c>
      <c r="K1924" s="11">
        <v>0.06</v>
      </c>
      <c r="L1924" s="11">
        <v>0.06</v>
      </c>
      <c r="M1924" s="11">
        <v>0.03</v>
      </c>
      <c r="N1924" s="11">
        <v>7.0000000000000007E-2</v>
      </c>
      <c r="O1924" s="11">
        <v>0.04</v>
      </c>
      <c r="P1924" s="11">
        <v>7.0000000000000007E-2</v>
      </c>
      <c r="Q1924" s="11">
        <v>0.05</v>
      </c>
      <c r="R1924" s="11">
        <v>0.06</v>
      </c>
      <c r="S1924" s="11">
        <v>0.05</v>
      </c>
      <c r="T1924" s="11">
        <v>0.06</v>
      </c>
      <c r="U1924" s="11">
        <v>0.06</v>
      </c>
      <c r="V1924" s="11">
        <v>0.09</v>
      </c>
      <c r="W1924" s="11">
        <v>0.06</v>
      </c>
      <c r="X1924" s="11">
        <v>0.05</v>
      </c>
      <c r="Y1924" s="11">
        <v>0.06</v>
      </c>
      <c r="Z1924" s="11">
        <v>7.0000000000000007E-2</v>
      </c>
      <c r="AA1924" s="11">
        <v>0.06</v>
      </c>
      <c r="AB1924" s="11">
        <v>0.08</v>
      </c>
      <c r="AC1924" s="11">
        <v>7.0000000000000007E-2</v>
      </c>
      <c r="AD1924" s="11">
        <v>0.03</v>
      </c>
      <c r="AE1924" s="11">
        <v>0.05</v>
      </c>
      <c r="AF1924" s="11">
        <v>0.04</v>
      </c>
      <c r="AG1924" s="11">
        <v>7.0000000000000007E-2</v>
      </c>
      <c r="AH1924" s="11">
        <v>0.05</v>
      </c>
      <c r="AI1924" s="11">
        <v>0.06</v>
      </c>
      <c r="AJ1924" s="11">
        <v>0.06</v>
      </c>
      <c r="AK1924" s="11">
        <v>0.06</v>
      </c>
      <c r="AL1924" s="11">
        <v>0.05</v>
      </c>
      <c r="AM1924" s="11">
        <v>0.02</v>
      </c>
      <c r="AN1924" s="4" t="s">
        <v>14</v>
      </c>
      <c r="AO1924" s="11">
        <v>7.0000000000000007E-2</v>
      </c>
      <c r="AP1924" s="11">
        <v>0.05</v>
      </c>
      <c r="AQ1924" s="11">
        <v>0.08</v>
      </c>
      <c r="AR1924" s="11">
        <v>0.04</v>
      </c>
      <c r="AS1924" s="11">
        <v>1</v>
      </c>
      <c r="AT1924" s="4" t="s">
        <v>14</v>
      </c>
      <c r="AU1924" s="11">
        <v>7.0000000000000007E-2</v>
      </c>
      <c r="AV1924" s="11">
        <v>0.06</v>
      </c>
      <c r="AW1924" s="11">
        <v>7.0000000000000007E-2</v>
      </c>
      <c r="AX1924" s="11">
        <v>0.05</v>
      </c>
      <c r="AY1924" s="11">
        <v>0.06</v>
      </c>
    </row>
    <row r="1925" spans="1:51">
      <c r="A1925" s="3"/>
      <c r="B1925" t="s">
        <v>57</v>
      </c>
      <c r="C1925" s="4">
        <v>3340</v>
      </c>
      <c r="D1925" s="4">
        <v>2011</v>
      </c>
      <c r="E1925" s="4">
        <v>688</v>
      </c>
      <c r="F1925" s="4">
        <v>521</v>
      </c>
      <c r="G1925" s="4">
        <v>120</v>
      </c>
      <c r="H1925" s="4">
        <v>1390</v>
      </c>
      <c r="I1925" s="4">
        <v>1529</v>
      </c>
      <c r="J1925" s="4">
        <v>1174</v>
      </c>
      <c r="K1925" s="4">
        <v>1693</v>
      </c>
      <c r="L1925" s="4">
        <v>277</v>
      </c>
      <c r="M1925" s="4">
        <v>73</v>
      </c>
      <c r="N1925" s="4">
        <v>149</v>
      </c>
      <c r="O1925" s="4">
        <v>690</v>
      </c>
      <c r="P1925" s="4">
        <v>2229</v>
      </c>
      <c r="Q1925" s="4">
        <v>1077</v>
      </c>
      <c r="R1925" s="4">
        <v>1950</v>
      </c>
      <c r="S1925" s="4">
        <v>1461</v>
      </c>
      <c r="T1925" s="4">
        <v>1418</v>
      </c>
      <c r="U1925" s="4">
        <v>622</v>
      </c>
      <c r="V1925" s="4">
        <v>417</v>
      </c>
      <c r="W1925" s="4">
        <v>1030</v>
      </c>
      <c r="X1925" s="4">
        <v>1261</v>
      </c>
      <c r="Y1925" s="4">
        <v>745</v>
      </c>
      <c r="Z1925" s="4">
        <v>645</v>
      </c>
      <c r="AA1925" s="4">
        <v>371</v>
      </c>
      <c r="AB1925" s="4">
        <v>720</v>
      </c>
      <c r="AC1925" s="4">
        <v>2481</v>
      </c>
      <c r="AD1925" s="4">
        <v>175</v>
      </c>
      <c r="AE1925" s="4">
        <v>335</v>
      </c>
      <c r="AF1925" s="4">
        <v>105</v>
      </c>
      <c r="AG1925" s="4">
        <v>1111</v>
      </c>
      <c r="AH1925" s="4">
        <v>1457</v>
      </c>
      <c r="AI1925" s="4">
        <v>728</v>
      </c>
      <c r="AJ1925" s="4">
        <v>1128</v>
      </c>
      <c r="AK1925" s="4">
        <v>2165</v>
      </c>
      <c r="AL1925" s="4">
        <v>928</v>
      </c>
      <c r="AM1925" s="4">
        <v>231</v>
      </c>
      <c r="AN1925" s="4">
        <v>26</v>
      </c>
      <c r="AO1925" s="4">
        <v>1943</v>
      </c>
      <c r="AP1925" s="4">
        <v>49</v>
      </c>
      <c r="AQ1925" s="4">
        <v>1705</v>
      </c>
      <c r="AR1925" s="4">
        <v>1472</v>
      </c>
      <c r="AS1925" s="4" t="s">
        <v>14</v>
      </c>
      <c r="AT1925" s="4">
        <v>3340</v>
      </c>
      <c r="AU1925" s="4">
        <v>1000</v>
      </c>
      <c r="AV1925" s="4">
        <v>1920</v>
      </c>
      <c r="AW1925" s="4">
        <v>1555</v>
      </c>
      <c r="AX1925" s="4">
        <v>518</v>
      </c>
      <c r="AY1925" s="4">
        <v>844</v>
      </c>
    </row>
    <row r="1926" spans="1:51">
      <c r="A1926" s="3"/>
      <c r="C1926" s="11">
        <v>0.88</v>
      </c>
      <c r="D1926" s="11">
        <v>0.89</v>
      </c>
      <c r="E1926" s="11">
        <v>0.85</v>
      </c>
      <c r="F1926" s="11">
        <v>0.89</v>
      </c>
      <c r="G1926" s="11">
        <v>0.81</v>
      </c>
      <c r="H1926" s="11">
        <v>0.89</v>
      </c>
      <c r="I1926" s="11">
        <v>0.87</v>
      </c>
      <c r="J1926" s="11">
        <v>0.89</v>
      </c>
      <c r="K1926" s="11">
        <v>0.88</v>
      </c>
      <c r="L1926" s="11">
        <v>0.86</v>
      </c>
      <c r="M1926" s="11">
        <v>0.86</v>
      </c>
      <c r="N1926" s="11">
        <v>0.83</v>
      </c>
      <c r="O1926" s="11">
        <v>0.89</v>
      </c>
      <c r="P1926" s="11">
        <v>0.88</v>
      </c>
      <c r="Q1926" s="11">
        <v>0.89</v>
      </c>
      <c r="R1926" s="11">
        <v>0.87</v>
      </c>
      <c r="S1926" s="11">
        <v>0.89</v>
      </c>
      <c r="T1926" s="11">
        <v>0.87</v>
      </c>
      <c r="U1926" s="11">
        <v>0.9</v>
      </c>
      <c r="V1926" s="11">
        <v>0.87</v>
      </c>
      <c r="W1926" s="11">
        <v>0.87</v>
      </c>
      <c r="X1926" s="11">
        <v>0.88</v>
      </c>
      <c r="Y1926" s="11">
        <v>0.9</v>
      </c>
      <c r="Z1926" s="11">
        <v>0.9</v>
      </c>
      <c r="AA1926" s="11">
        <v>0.9</v>
      </c>
      <c r="AB1926" s="11">
        <v>0.89</v>
      </c>
      <c r="AC1926" s="11">
        <v>0.9</v>
      </c>
      <c r="AD1926" s="11">
        <v>0.94</v>
      </c>
      <c r="AE1926" s="11">
        <v>0.92</v>
      </c>
      <c r="AF1926" s="11">
        <v>0.94</v>
      </c>
      <c r="AG1926" s="11">
        <v>0.89</v>
      </c>
      <c r="AH1926" s="11">
        <v>0.9</v>
      </c>
      <c r="AI1926" s="11">
        <v>0.9</v>
      </c>
      <c r="AJ1926" s="11">
        <v>0.91</v>
      </c>
      <c r="AK1926" s="11">
        <v>0.9</v>
      </c>
      <c r="AL1926" s="11">
        <v>0.93</v>
      </c>
      <c r="AM1926" s="11">
        <v>0.98</v>
      </c>
      <c r="AN1926" s="11">
        <v>0.96</v>
      </c>
      <c r="AO1926" s="11">
        <v>0.89</v>
      </c>
      <c r="AP1926" s="11">
        <v>0.88</v>
      </c>
      <c r="AQ1926" s="11">
        <v>0.89</v>
      </c>
      <c r="AR1926" s="11">
        <v>0.93</v>
      </c>
      <c r="AS1926" s="4" t="s">
        <v>14</v>
      </c>
      <c r="AT1926" s="11">
        <v>1</v>
      </c>
      <c r="AU1926" s="11">
        <v>0.86</v>
      </c>
      <c r="AV1926" s="11">
        <v>0.89</v>
      </c>
      <c r="AW1926" s="11">
        <v>0.9</v>
      </c>
      <c r="AX1926" s="11">
        <v>0.91</v>
      </c>
      <c r="AY1926" s="11">
        <v>0.9</v>
      </c>
    </row>
    <row r="1927" spans="1:51">
      <c r="A1927" s="3"/>
      <c r="B1927" t="s">
        <v>287</v>
      </c>
      <c r="C1927" s="4">
        <v>228</v>
      </c>
      <c r="D1927" s="4">
        <v>142</v>
      </c>
      <c r="E1927" s="4">
        <v>54</v>
      </c>
      <c r="F1927" s="4">
        <v>25</v>
      </c>
      <c r="G1927" s="4">
        <v>7</v>
      </c>
      <c r="H1927" s="4">
        <v>81</v>
      </c>
      <c r="I1927" s="4">
        <v>117</v>
      </c>
      <c r="J1927" s="4">
        <v>78</v>
      </c>
      <c r="K1927" s="4">
        <v>112</v>
      </c>
      <c r="L1927" s="4">
        <v>25</v>
      </c>
      <c r="M1927" s="4">
        <v>10</v>
      </c>
      <c r="N1927" s="4">
        <v>17</v>
      </c>
      <c r="O1927" s="4">
        <v>51</v>
      </c>
      <c r="P1927" s="4">
        <v>146</v>
      </c>
      <c r="Q1927" s="4">
        <v>65</v>
      </c>
      <c r="R1927" s="4">
        <v>146</v>
      </c>
      <c r="S1927" s="4">
        <v>86</v>
      </c>
      <c r="T1927" s="4">
        <v>107</v>
      </c>
      <c r="U1927" s="4">
        <v>27</v>
      </c>
      <c r="V1927" s="4">
        <v>16</v>
      </c>
      <c r="W1927" s="4">
        <v>81</v>
      </c>
      <c r="X1927" s="4">
        <v>104</v>
      </c>
      <c r="Y1927" s="4">
        <v>37</v>
      </c>
      <c r="Z1927" s="4">
        <v>23</v>
      </c>
      <c r="AA1927" s="4">
        <v>16</v>
      </c>
      <c r="AB1927" s="4">
        <v>22</v>
      </c>
      <c r="AC1927" s="4">
        <v>98</v>
      </c>
      <c r="AD1927" s="4">
        <v>5</v>
      </c>
      <c r="AE1927" s="4">
        <v>11</v>
      </c>
      <c r="AF1927" s="4">
        <v>2</v>
      </c>
      <c r="AG1927" s="4">
        <v>44</v>
      </c>
      <c r="AH1927" s="4">
        <v>70</v>
      </c>
      <c r="AI1927" s="4">
        <v>34</v>
      </c>
      <c r="AJ1927" s="4">
        <v>41</v>
      </c>
      <c r="AK1927" s="4">
        <v>82</v>
      </c>
      <c r="AL1927" s="4">
        <v>21</v>
      </c>
      <c r="AM1927" s="4">
        <v>1</v>
      </c>
      <c r="AN1927" s="4">
        <v>1</v>
      </c>
      <c r="AO1927" s="4">
        <v>68</v>
      </c>
      <c r="AP1927" s="4">
        <v>4</v>
      </c>
      <c r="AQ1927" s="4">
        <v>57</v>
      </c>
      <c r="AR1927" s="4">
        <v>37</v>
      </c>
      <c r="AS1927" s="4" t="s">
        <v>14</v>
      </c>
      <c r="AT1927" s="4" t="s">
        <v>14</v>
      </c>
      <c r="AU1927" s="4">
        <v>80</v>
      </c>
      <c r="AV1927" s="4">
        <v>117</v>
      </c>
      <c r="AW1927" s="4">
        <v>47</v>
      </c>
      <c r="AX1927" s="4">
        <v>24</v>
      </c>
      <c r="AY1927" s="4">
        <v>32</v>
      </c>
    </row>
    <row r="1928" spans="1:51">
      <c r="A1928" s="3"/>
      <c r="C1928" s="11">
        <v>0.06</v>
      </c>
      <c r="D1928" s="11">
        <v>0.06</v>
      </c>
      <c r="E1928" s="11">
        <v>7.0000000000000007E-2</v>
      </c>
      <c r="F1928" s="11">
        <v>0.04</v>
      </c>
      <c r="G1928" s="11">
        <v>0.05</v>
      </c>
      <c r="H1928" s="11">
        <v>0.05</v>
      </c>
      <c r="I1928" s="11">
        <v>7.0000000000000007E-2</v>
      </c>
      <c r="J1928" s="11">
        <v>0.06</v>
      </c>
      <c r="K1928" s="11">
        <v>0.06</v>
      </c>
      <c r="L1928" s="11">
        <v>0.08</v>
      </c>
      <c r="M1928" s="11">
        <v>0.11</v>
      </c>
      <c r="N1928" s="11">
        <v>0.09</v>
      </c>
      <c r="O1928" s="11">
        <v>7.0000000000000007E-2</v>
      </c>
      <c r="P1928" s="11">
        <v>0.06</v>
      </c>
      <c r="Q1928" s="11">
        <v>0.05</v>
      </c>
      <c r="R1928" s="11">
        <v>7.0000000000000007E-2</v>
      </c>
      <c r="S1928" s="11">
        <v>0.05</v>
      </c>
      <c r="T1928" s="11">
        <v>7.0000000000000007E-2</v>
      </c>
      <c r="U1928" s="11">
        <v>0.04</v>
      </c>
      <c r="V1928" s="11">
        <v>0.03</v>
      </c>
      <c r="W1928" s="11">
        <v>7.0000000000000007E-2</v>
      </c>
      <c r="X1928" s="11">
        <v>7.0000000000000007E-2</v>
      </c>
      <c r="Y1928" s="11">
        <v>0.04</v>
      </c>
      <c r="Z1928" s="11">
        <v>0.03</v>
      </c>
      <c r="AA1928" s="11">
        <v>0.04</v>
      </c>
      <c r="AB1928" s="11">
        <v>0.03</v>
      </c>
      <c r="AC1928" s="11">
        <v>0.04</v>
      </c>
      <c r="AD1928" s="11">
        <v>0.02</v>
      </c>
      <c r="AE1928" s="11">
        <v>0.03</v>
      </c>
      <c r="AF1928" s="11">
        <v>0.02</v>
      </c>
      <c r="AG1928" s="11">
        <v>0.04</v>
      </c>
      <c r="AH1928" s="11">
        <v>0.04</v>
      </c>
      <c r="AI1928" s="11">
        <v>0.04</v>
      </c>
      <c r="AJ1928" s="11">
        <v>0.03</v>
      </c>
      <c r="AK1928" s="11">
        <v>0.03</v>
      </c>
      <c r="AL1928" s="11">
        <v>0.02</v>
      </c>
      <c r="AM1928" s="11">
        <v>0</v>
      </c>
      <c r="AN1928" s="11">
        <v>0.04</v>
      </c>
      <c r="AO1928" s="11">
        <v>0.03</v>
      </c>
      <c r="AP1928" s="11">
        <v>7.0000000000000007E-2</v>
      </c>
      <c r="AQ1928" s="11">
        <v>0.03</v>
      </c>
      <c r="AR1928" s="11">
        <v>0.02</v>
      </c>
      <c r="AS1928" s="4" t="s">
        <v>14</v>
      </c>
      <c r="AT1928" s="4" t="s">
        <v>14</v>
      </c>
      <c r="AU1928" s="11">
        <v>7.0000000000000007E-2</v>
      </c>
      <c r="AV1928" s="11">
        <v>0.05</v>
      </c>
      <c r="AW1928" s="11">
        <v>0.03</v>
      </c>
      <c r="AX1928" s="11">
        <v>0.04</v>
      </c>
      <c r="AY1928" s="11">
        <v>0.03</v>
      </c>
    </row>
    <row r="1929" spans="1:51">
      <c r="A1929" s="3"/>
    </row>
    <row r="1930" spans="1:51">
      <c r="A1930" s="3"/>
    </row>
    <row r="1931" spans="1:51">
      <c r="A1931" s="2" t="s">
        <v>483</v>
      </c>
    </row>
    <row r="1932" spans="1:51">
      <c r="A1932" s="3"/>
    </row>
    <row r="1933" spans="1:51" s="10" customFormat="1" ht="29.25" customHeight="1">
      <c r="A1933" s="9"/>
      <c r="C1933" s="7" t="s">
        <v>39</v>
      </c>
      <c r="D1933" s="14" t="s">
        <v>15</v>
      </c>
      <c r="E1933" s="15"/>
      <c r="F1933" s="15"/>
      <c r="G1933" s="15"/>
      <c r="H1933" s="14" t="s">
        <v>16</v>
      </c>
      <c r="I1933" s="15"/>
      <c r="J1933" s="14" t="s">
        <v>17</v>
      </c>
      <c r="K1933" s="15"/>
      <c r="L1933" s="15"/>
      <c r="M1933" s="15"/>
      <c r="N1933" s="15"/>
      <c r="O1933" s="14" t="s">
        <v>40</v>
      </c>
      <c r="P1933" s="15"/>
      <c r="Q1933" s="14" t="s">
        <v>19</v>
      </c>
      <c r="R1933" s="15"/>
      <c r="S1933" s="14" t="s">
        <v>41</v>
      </c>
      <c r="T1933" s="15"/>
      <c r="U1933" s="14" t="s">
        <v>42</v>
      </c>
      <c r="V1933" s="15"/>
      <c r="W1933" s="15"/>
      <c r="X1933" s="15"/>
      <c r="Y1933" s="14" t="s">
        <v>22</v>
      </c>
      <c r="Z1933" s="15"/>
      <c r="AA1933" s="15"/>
      <c r="AB1933" s="15"/>
      <c r="AC1933" s="15"/>
      <c r="AD1933" s="15"/>
      <c r="AE1933" s="15"/>
      <c r="AF1933" s="15"/>
      <c r="AG1933" s="14" t="s">
        <v>23</v>
      </c>
      <c r="AH1933" s="15"/>
      <c r="AI1933" s="15"/>
      <c r="AJ1933" s="14" t="s">
        <v>24</v>
      </c>
      <c r="AK1933" s="15"/>
      <c r="AL1933" s="14" t="s">
        <v>25</v>
      </c>
      <c r="AM1933" s="15"/>
      <c r="AN1933" s="15"/>
      <c r="AO1933" s="15"/>
      <c r="AP1933" s="15"/>
      <c r="AQ1933" s="15"/>
      <c r="AR1933" s="15"/>
      <c r="AS1933" s="14" t="s">
        <v>26</v>
      </c>
      <c r="AT1933" s="15"/>
      <c r="AU1933" s="14" t="s">
        <v>43</v>
      </c>
      <c r="AV1933" s="15"/>
      <c r="AW1933" s="14" t="s">
        <v>44</v>
      </c>
      <c r="AX1933" s="15"/>
      <c r="AY1933" s="15"/>
    </row>
    <row r="1934" spans="1:51" s="7" customFormat="1" ht="32.25" customHeight="1">
      <c r="A1934" s="6"/>
      <c r="D1934" s="8" t="s">
        <v>45</v>
      </c>
      <c r="E1934" s="8" t="s">
        <v>46</v>
      </c>
      <c r="F1934" s="8" t="s">
        <v>47</v>
      </c>
      <c r="G1934" s="8" t="s">
        <v>48</v>
      </c>
      <c r="H1934" s="8" t="s">
        <v>49</v>
      </c>
      <c r="I1934" s="8" t="s">
        <v>50</v>
      </c>
      <c r="J1934" s="8" t="s">
        <v>51</v>
      </c>
      <c r="K1934" s="8" t="s">
        <v>52</v>
      </c>
      <c r="L1934" s="8" t="s">
        <v>53</v>
      </c>
      <c r="M1934" s="8" t="s">
        <v>54</v>
      </c>
      <c r="N1934" s="8" t="s">
        <v>55</v>
      </c>
      <c r="O1934" s="8" t="s">
        <v>56</v>
      </c>
      <c r="P1934" s="8" t="s">
        <v>57</v>
      </c>
      <c r="Q1934" s="8" t="s">
        <v>56</v>
      </c>
      <c r="R1934" s="8" t="s">
        <v>57</v>
      </c>
      <c r="S1934" s="8" t="s">
        <v>56</v>
      </c>
      <c r="T1934" s="8" t="s">
        <v>57</v>
      </c>
      <c r="U1934" s="8" t="s">
        <v>58</v>
      </c>
      <c r="V1934" s="8" t="s">
        <v>59</v>
      </c>
      <c r="W1934" s="8" t="s">
        <v>60</v>
      </c>
      <c r="X1934" s="8" t="s">
        <v>61</v>
      </c>
      <c r="Y1934" s="8" t="s">
        <v>62</v>
      </c>
      <c r="Z1934" s="8" t="s">
        <v>63</v>
      </c>
      <c r="AA1934" s="8" t="s">
        <v>64</v>
      </c>
      <c r="AB1934" s="8" t="s">
        <v>65</v>
      </c>
      <c r="AC1934" s="8" t="s">
        <v>66</v>
      </c>
      <c r="AD1934" s="8" t="s">
        <v>67</v>
      </c>
      <c r="AE1934" s="8" t="s">
        <v>68</v>
      </c>
      <c r="AF1934" s="8" t="s">
        <v>69</v>
      </c>
      <c r="AG1934" s="8" t="s">
        <v>70</v>
      </c>
      <c r="AH1934" s="8" t="s">
        <v>71</v>
      </c>
      <c r="AI1934" s="8" t="s">
        <v>72</v>
      </c>
      <c r="AJ1934" s="8" t="s">
        <v>73</v>
      </c>
      <c r="AK1934" s="8" t="s">
        <v>74</v>
      </c>
      <c r="AL1934" s="8" t="s">
        <v>75</v>
      </c>
      <c r="AM1934" s="8" t="s">
        <v>76</v>
      </c>
      <c r="AN1934" s="8" t="s">
        <v>77</v>
      </c>
      <c r="AO1934" s="8" t="s">
        <v>78</v>
      </c>
      <c r="AP1934" s="8" t="s">
        <v>79</v>
      </c>
      <c r="AQ1934" s="8" t="s">
        <v>80</v>
      </c>
      <c r="AR1934" s="8" t="s">
        <v>81</v>
      </c>
      <c r="AS1934" s="8" t="s">
        <v>82</v>
      </c>
      <c r="AT1934" s="8" t="s">
        <v>57</v>
      </c>
      <c r="AU1934" s="8" t="s">
        <v>56</v>
      </c>
      <c r="AV1934" s="8" t="s">
        <v>57</v>
      </c>
      <c r="AW1934" s="8" t="s">
        <v>83</v>
      </c>
      <c r="AX1934" s="8" t="s">
        <v>84</v>
      </c>
      <c r="AY1934" s="8" t="s">
        <v>85</v>
      </c>
    </row>
    <row r="1935" spans="1:51">
      <c r="A1935" s="3" t="s">
        <v>86</v>
      </c>
      <c r="C1935" s="4">
        <v>230</v>
      </c>
      <c r="D1935" s="4">
        <v>101</v>
      </c>
      <c r="E1935" s="4">
        <v>66</v>
      </c>
      <c r="F1935" s="4">
        <v>41</v>
      </c>
      <c r="G1935" s="4">
        <v>22</v>
      </c>
      <c r="H1935" s="4">
        <v>86</v>
      </c>
      <c r="I1935" s="4">
        <v>112</v>
      </c>
      <c r="J1935" s="4">
        <v>66</v>
      </c>
      <c r="K1935" s="4">
        <v>114</v>
      </c>
      <c r="L1935" s="4">
        <v>19</v>
      </c>
      <c r="M1935" s="4">
        <v>3</v>
      </c>
      <c r="N1935" s="4">
        <v>13</v>
      </c>
      <c r="O1935" s="4">
        <v>32</v>
      </c>
      <c r="P1935" s="4">
        <v>166</v>
      </c>
      <c r="Q1935" s="4">
        <v>66</v>
      </c>
      <c r="R1935" s="4">
        <v>145</v>
      </c>
      <c r="S1935" s="4">
        <v>87</v>
      </c>
      <c r="T1935" s="4">
        <v>104</v>
      </c>
      <c r="U1935" s="4">
        <v>41</v>
      </c>
      <c r="V1935" s="4">
        <v>45</v>
      </c>
      <c r="W1935" s="4">
        <v>69</v>
      </c>
      <c r="X1935" s="4">
        <v>74</v>
      </c>
      <c r="Y1935" s="4">
        <v>50</v>
      </c>
      <c r="Z1935" s="4">
        <v>49</v>
      </c>
      <c r="AA1935" s="4">
        <v>24</v>
      </c>
      <c r="AB1935" s="4">
        <v>68</v>
      </c>
      <c r="AC1935" s="4">
        <v>191</v>
      </c>
      <c r="AD1935" s="4">
        <v>6</v>
      </c>
      <c r="AE1935" s="4">
        <v>19</v>
      </c>
      <c r="AF1935" s="4">
        <v>5</v>
      </c>
      <c r="AG1935" s="4">
        <v>88</v>
      </c>
      <c r="AH1935" s="4">
        <v>88</v>
      </c>
      <c r="AI1935" s="4">
        <v>51</v>
      </c>
      <c r="AJ1935" s="4">
        <v>69</v>
      </c>
      <c r="AK1935" s="4">
        <v>146</v>
      </c>
      <c r="AL1935" s="4">
        <v>47</v>
      </c>
      <c r="AM1935" s="4">
        <v>4</v>
      </c>
      <c r="AN1935" s="4" t="s">
        <v>14</v>
      </c>
      <c r="AO1935" s="4">
        <v>162</v>
      </c>
      <c r="AP1935" s="4">
        <v>3</v>
      </c>
      <c r="AQ1935" s="4">
        <v>148</v>
      </c>
      <c r="AR1935" s="4">
        <v>68</v>
      </c>
      <c r="AS1935" s="4">
        <v>230</v>
      </c>
      <c r="AT1935" s="4" t="s">
        <v>14</v>
      </c>
      <c r="AU1935" s="4">
        <v>78</v>
      </c>
      <c r="AV1935" s="4">
        <v>120</v>
      </c>
      <c r="AW1935" s="4">
        <v>121</v>
      </c>
      <c r="AX1935" s="4">
        <v>29</v>
      </c>
      <c r="AY1935" s="4">
        <v>57</v>
      </c>
    </row>
    <row r="1936" spans="1:51">
      <c r="A1936" s="3"/>
    </row>
    <row r="1937" spans="1:51">
      <c r="A1937" s="3" t="s">
        <v>484</v>
      </c>
      <c r="B1937" t="s">
        <v>485</v>
      </c>
      <c r="C1937" s="4">
        <v>66</v>
      </c>
      <c r="D1937" s="4">
        <v>20</v>
      </c>
      <c r="E1937" s="4">
        <v>16</v>
      </c>
      <c r="F1937" s="4">
        <v>19</v>
      </c>
      <c r="G1937" s="4">
        <v>12</v>
      </c>
      <c r="H1937" s="4">
        <v>30</v>
      </c>
      <c r="I1937" s="4">
        <v>23</v>
      </c>
      <c r="J1937" s="4">
        <v>16</v>
      </c>
      <c r="K1937" s="4">
        <v>30</v>
      </c>
      <c r="L1937" s="4">
        <v>7</v>
      </c>
      <c r="M1937" s="4">
        <v>1</v>
      </c>
      <c r="N1937" s="4">
        <v>6</v>
      </c>
      <c r="O1937" s="4">
        <v>6</v>
      </c>
      <c r="P1937" s="4">
        <v>47</v>
      </c>
      <c r="Q1937" s="4">
        <v>12</v>
      </c>
      <c r="R1937" s="4">
        <v>48</v>
      </c>
      <c r="S1937" s="4">
        <v>21</v>
      </c>
      <c r="T1937" s="4">
        <v>25</v>
      </c>
      <c r="U1937" s="4">
        <v>14</v>
      </c>
      <c r="V1937" s="4">
        <v>22</v>
      </c>
      <c r="W1937" s="4">
        <v>16</v>
      </c>
      <c r="X1937" s="4">
        <v>13</v>
      </c>
      <c r="Y1937" s="4">
        <v>17</v>
      </c>
      <c r="Z1937" s="4">
        <v>11</v>
      </c>
      <c r="AA1937" s="4">
        <v>8</v>
      </c>
      <c r="AB1937" s="4">
        <v>17</v>
      </c>
      <c r="AC1937" s="4">
        <v>53</v>
      </c>
      <c r="AD1937" s="4">
        <v>1</v>
      </c>
      <c r="AE1937" s="4">
        <v>4</v>
      </c>
      <c r="AF1937" s="4">
        <v>2</v>
      </c>
      <c r="AG1937" s="4">
        <v>34</v>
      </c>
      <c r="AH1937" s="4">
        <v>23</v>
      </c>
      <c r="AI1937" s="4">
        <v>8</v>
      </c>
      <c r="AJ1937" s="4">
        <v>20</v>
      </c>
      <c r="AK1937" s="4">
        <v>34</v>
      </c>
      <c r="AL1937" s="4">
        <v>14</v>
      </c>
      <c r="AM1937" s="4" t="s">
        <v>14</v>
      </c>
      <c r="AN1937" s="4" t="s">
        <v>14</v>
      </c>
      <c r="AO1937" s="4">
        <v>45</v>
      </c>
      <c r="AP1937" s="4" t="s">
        <v>14</v>
      </c>
      <c r="AQ1937" s="4">
        <v>39</v>
      </c>
      <c r="AR1937" s="4">
        <v>20</v>
      </c>
      <c r="AS1937" s="4">
        <v>66</v>
      </c>
      <c r="AT1937" s="4" t="s">
        <v>14</v>
      </c>
      <c r="AU1937" s="4">
        <v>17</v>
      </c>
      <c r="AV1937" s="4">
        <v>36</v>
      </c>
      <c r="AW1937" s="4">
        <v>39</v>
      </c>
      <c r="AX1937" s="4">
        <v>4</v>
      </c>
      <c r="AY1937" s="4">
        <v>17</v>
      </c>
    </row>
    <row r="1938" spans="1:51">
      <c r="A1938" s="3"/>
      <c r="C1938" s="11">
        <v>0.28999999999999998</v>
      </c>
      <c r="D1938" s="11">
        <v>0.2</v>
      </c>
      <c r="E1938" s="11">
        <v>0.24</v>
      </c>
      <c r="F1938" s="11">
        <v>0.45</v>
      </c>
      <c r="G1938" s="11">
        <v>0.55000000000000004</v>
      </c>
      <c r="H1938" s="11">
        <v>0.35</v>
      </c>
      <c r="I1938" s="11">
        <v>0.2</v>
      </c>
      <c r="J1938" s="11">
        <v>0.24</v>
      </c>
      <c r="K1938" s="11">
        <v>0.27</v>
      </c>
      <c r="L1938" s="11">
        <v>0.36</v>
      </c>
      <c r="M1938" s="11">
        <v>0.28999999999999998</v>
      </c>
      <c r="N1938" s="11">
        <v>0.44</v>
      </c>
      <c r="O1938" s="11">
        <v>0.2</v>
      </c>
      <c r="P1938" s="11">
        <v>0.28000000000000003</v>
      </c>
      <c r="Q1938" s="11">
        <v>0.18</v>
      </c>
      <c r="R1938" s="11">
        <v>0.33</v>
      </c>
      <c r="S1938" s="11">
        <v>0.24</v>
      </c>
      <c r="T1938" s="11">
        <v>0.24</v>
      </c>
      <c r="U1938" s="11">
        <v>0.33</v>
      </c>
      <c r="V1938" s="11">
        <v>0.49</v>
      </c>
      <c r="W1938" s="11">
        <v>0.23</v>
      </c>
      <c r="X1938" s="11">
        <v>0.18</v>
      </c>
      <c r="Y1938" s="11">
        <v>0.33</v>
      </c>
      <c r="Z1938" s="11">
        <v>0.22</v>
      </c>
      <c r="AA1938" s="11">
        <v>0.36</v>
      </c>
      <c r="AB1938" s="11">
        <v>0.25</v>
      </c>
      <c r="AC1938" s="11">
        <v>0.28000000000000003</v>
      </c>
      <c r="AD1938" s="11">
        <v>0.15</v>
      </c>
      <c r="AE1938" s="11">
        <v>0.24</v>
      </c>
      <c r="AF1938" s="11">
        <v>0.42</v>
      </c>
      <c r="AG1938" s="11">
        <v>0.39</v>
      </c>
      <c r="AH1938" s="11">
        <v>0.26</v>
      </c>
      <c r="AI1938" s="11">
        <v>0.16</v>
      </c>
      <c r="AJ1938" s="11">
        <v>0.28999999999999998</v>
      </c>
      <c r="AK1938" s="11">
        <v>0.23</v>
      </c>
      <c r="AL1938" s="11">
        <v>0.3</v>
      </c>
      <c r="AM1938" s="4" t="s">
        <v>14</v>
      </c>
      <c r="AN1938" s="4" t="s">
        <v>14</v>
      </c>
      <c r="AO1938" s="11">
        <v>0.28000000000000003</v>
      </c>
      <c r="AP1938" s="4" t="s">
        <v>14</v>
      </c>
      <c r="AQ1938" s="11">
        <v>0.26</v>
      </c>
      <c r="AR1938" s="11">
        <v>0.3</v>
      </c>
      <c r="AS1938" s="11">
        <v>0.28999999999999998</v>
      </c>
      <c r="AT1938" s="4" t="s">
        <v>14</v>
      </c>
      <c r="AU1938" s="11">
        <v>0.22</v>
      </c>
      <c r="AV1938" s="11">
        <v>0.3</v>
      </c>
      <c r="AW1938" s="11">
        <v>0.32</v>
      </c>
      <c r="AX1938" s="11">
        <v>0.15</v>
      </c>
      <c r="AY1938" s="11">
        <v>0.3</v>
      </c>
    </row>
    <row r="1939" spans="1:51">
      <c r="A1939" s="3"/>
      <c r="B1939" t="s">
        <v>486</v>
      </c>
      <c r="C1939" s="4">
        <v>36</v>
      </c>
      <c r="D1939" s="4">
        <v>14</v>
      </c>
      <c r="E1939" s="4">
        <v>8</v>
      </c>
      <c r="F1939" s="4">
        <v>12</v>
      </c>
      <c r="G1939" s="4">
        <v>2</v>
      </c>
      <c r="H1939" s="4">
        <v>14</v>
      </c>
      <c r="I1939" s="4">
        <v>12</v>
      </c>
      <c r="J1939" s="4">
        <v>9</v>
      </c>
      <c r="K1939" s="4">
        <v>16</v>
      </c>
      <c r="L1939" s="4">
        <v>5</v>
      </c>
      <c r="M1939" s="4" t="s">
        <v>14</v>
      </c>
      <c r="N1939" s="4">
        <v>1</v>
      </c>
      <c r="O1939" s="4">
        <v>5</v>
      </c>
      <c r="P1939" s="4">
        <v>22</v>
      </c>
      <c r="Q1939" s="4">
        <v>9</v>
      </c>
      <c r="R1939" s="4">
        <v>20</v>
      </c>
      <c r="S1939" s="4">
        <v>13</v>
      </c>
      <c r="T1939" s="4">
        <v>12</v>
      </c>
      <c r="U1939" s="4">
        <v>9</v>
      </c>
      <c r="V1939" s="4">
        <v>9</v>
      </c>
      <c r="W1939" s="4">
        <v>13</v>
      </c>
      <c r="X1939" s="4">
        <v>5</v>
      </c>
      <c r="Y1939" s="4">
        <v>8</v>
      </c>
      <c r="Z1939" s="4">
        <v>10</v>
      </c>
      <c r="AA1939" s="4">
        <v>4</v>
      </c>
      <c r="AB1939" s="4">
        <v>9</v>
      </c>
      <c r="AC1939" s="4">
        <v>32</v>
      </c>
      <c r="AD1939" s="4" t="s">
        <v>14</v>
      </c>
      <c r="AE1939" s="4">
        <v>4</v>
      </c>
      <c r="AF1939" s="4" t="s">
        <v>14</v>
      </c>
      <c r="AG1939" s="4">
        <v>20</v>
      </c>
      <c r="AH1939" s="4">
        <v>11</v>
      </c>
      <c r="AI1939" s="4">
        <v>4</v>
      </c>
      <c r="AJ1939" s="4">
        <v>14</v>
      </c>
      <c r="AK1939" s="4">
        <v>21</v>
      </c>
      <c r="AL1939" s="4">
        <v>10</v>
      </c>
      <c r="AM1939" s="4">
        <v>1</v>
      </c>
      <c r="AN1939" s="4" t="s">
        <v>14</v>
      </c>
      <c r="AO1939" s="4">
        <v>23</v>
      </c>
      <c r="AP1939" s="4">
        <v>1</v>
      </c>
      <c r="AQ1939" s="4">
        <v>20</v>
      </c>
      <c r="AR1939" s="4">
        <v>14</v>
      </c>
      <c r="AS1939" s="4">
        <v>36</v>
      </c>
      <c r="AT1939" s="4" t="s">
        <v>14</v>
      </c>
      <c r="AU1939" s="4">
        <v>11</v>
      </c>
      <c r="AV1939" s="4">
        <v>16</v>
      </c>
      <c r="AW1939" s="4">
        <v>18</v>
      </c>
      <c r="AX1939" s="4">
        <v>6</v>
      </c>
      <c r="AY1939" s="4">
        <v>7</v>
      </c>
    </row>
    <row r="1940" spans="1:51">
      <c r="A1940" s="3"/>
      <c r="C1940" s="11">
        <v>0.15</v>
      </c>
      <c r="D1940" s="11">
        <v>0.13</v>
      </c>
      <c r="E1940" s="11">
        <v>0.12</v>
      </c>
      <c r="F1940" s="11">
        <v>0.3</v>
      </c>
      <c r="G1940" s="11">
        <v>0.09</v>
      </c>
      <c r="H1940" s="11">
        <v>0.17</v>
      </c>
      <c r="I1940" s="11">
        <v>0.11</v>
      </c>
      <c r="J1940" s="11">
        <v>0.14000000000000001</v>
      </c>
      <c r="K1940" s="11">
        <v>0.14000000000000001</v>
      </c>
      <c r="L1940" s="11">
        <v>0.25</v>
      </c>
      <c r="M1940" s="4" t="s">
        <v>14</v>
      </c>
      <c r="N1940" s="11">
        <v>0.06</v>
      </c>
      <c r="O1940" s="11">
        <v>0.14000000000000001</v>
      </c>
      <c r="P1940" s="11">
        <v>0.13</v>
      </c>
      <c r="Q1940" s="11">
        <v>0.14000000000000001</v>
      </c>
      <c r="R1940" s="11">
        <v>0.14000000000000001</v>
      </c>
      <c r="S1940" s="11">
        <v>0.15</v>
      </c>
      <c r="T1940" s="11">
        <v>0.11</v>
      </c>
      <c r="U1940" s="11">
        <v>0.21</v>
      </c>
      <c r="V1940" s="11">
        <v>0.2</v>
      </c>
      <c r="W1940" s="11">
        <v>0.2</v>
      </c>
      <c r="X1940" s="11">
        <v>0.06</v>
      </c>
      <c r="Y1940" s="11">
        <v>0.17</v>
      </c>
      <c r="Z1940" s="11">
        <v>0.2</v>
      </c>
      <c r="AA1940" s="11">
        <v>0.19</v>
      </c>
      <c r="AB1940" s="11">
        <v>0.13</v>
      </c>
      <c r="AC1940" s="11">
        <v>0.17</v>
      </c>
      <c r="AD1940" s="4" t="s">
        <v>14</v>
      </c>
      <c r="AE1940" s="11">
        <v>0.21</v>
      </c>
      <c r="AF1940" s="4" t="s">
        <v>14</v>
      </c>
      <c r="AG1940" s="11">
        <v>0.23</v>
      </c>
      <c r="AH1940" s="11">
        <v>0.12</v>
      </c>
      <c r="AI1940" s="11">
        <v>0.08</v>
      </c>
      <c r="AJ1940" s="11">
        <v>0.2</v>
      </c>
      <c r="AK1940" s="11">
        <v>0.14000000000000001</v>
      </c>
      <c r="AL1940" s="11">
        <v>0.21</v>
      </c>
      <c r="AM1940" s="11">
        <v>0.24</v>
      </c>
      <c r="AN1940" s="4" t="s">
        <v>14</v>
      </c>
      <c r="AO1940" s="11">
        <v>0.14000000000000001</v>
      </c>
      <c r="AP1940" s="11">
        <v>0.32</v>
      </c>
      <c r="AQ1940" s="11">
        <v>0.14000000000000001</v>
      </c>
      <c r="AR1940" s="11">
        <v>0.21</v>
      </c>
      <c r="AS1940" s="11">
        <v>0.15</v>
      </c>
      <c r="AT1940" s="4" t="s">
        <v>14</v>
      </c>
      <c r="AU1940" s="11">
        <v>0.14000000000000001</v>
      </c>
      <c r="AV1940" s="11">
        <v>0.13</v>
      </c>
      <c r="AW1940" s="11">
        <v>0.15</v>
      </c>
      <c r="AX1940" s="11">
        <v>0.19</v>
      </c>
      <c r="AY1940" s="11">
        <v>0.11</v>
      </c>
    </row>
    <row r="1941" spans="1:51">
      <c r="A1941" s="3"/>
      <c r="B1941" t="s">
        <v>487</v>
      </c>
      <c r="C1941" s="4">
        <v>22</v>
      </c>
      <c r="D1941" s="4">
        <v>14</v>
      </c>
      <c r="E1941" s="4">
        <v>3</v>
      </c>
      <c r="F1941" s="4" t="s">
        <v>14</v>
      </c>
      <c r="G1941" s="4">
        <v>5</v>
      </c>
      <c r="H1941" s="4">
        <v>6</v>
      </c>
      <c r="I1941" s="4">
        <v>15</v>
      </c>
      <c r="J1941" s="4">
        <v>5</v>
      </c>
      <c r="K1941" s="4">
        <v>12</v>
      </c>
      <c r="L1941" s="4">
        <v>2</v>
      </c>
      <c r="M1941" s="4" t="s">
        <v>14</v>
      </c>
      <c r="N1941" s="4">
        <v>3</v>
      </c>
      <c r="O1941" s="4">
        <v>7</v>
      </c>
      <c r="P1941" s="4">
        <v>14</v>
      </c>
      <c r="Q1941" s="4">
        <v>7</v>
      </c>
      <c r="R1941" s="4">
        <v>14</v>
      </c>
      <c r="S1941" s="4">
        <v>11</v>
      </c>
      <c r="T1941" s="4">
        <v>10</v>
      </c>
      <c r="U1941" s="4">
        <v>1</v>
      </c>
      <c r="V1941" s="4">
        <v>5</v>
      </c>
      <c r="W1941" s="4">
        <v>7</v>
      </c>
      <c r="X1941" s="4">
        <v>8</v>
      </c>
      <c r="Y1941" s="4">
        <v>3</v>
      </c>
      <c r="Z1941" s="4">
        <v>5</v>
      </c>
      <c r="AA1941" s="4" t="s">
        <v>14</v>
      </c>
      <c r="AB1941" s="4">
        <v>9</v>
      </c>
      <c r="AC1941" s="4">
        <v>17</v>
      </c>
      <c r="AD1941" s="4" t="s">
        <v>14</v>
      </c>
      <c r="AE1941" s="4">
        <v>2</v>
      </c>
      <c r="AF1941" s="4">
        <v>1</v>
      </c>
      <c r="AG1941" s="4">
        <v>6</v>
      </c>
      <c r="AH1941" s="4">
        <v>14</v>
      </c>
      <c r="AI1941" s="4">
        <v>2</v>
      </c>
      <c r="AJ1941" s="4">
        <v>5</v>
      </c>
      <c r="AK1941" s="4">
        <v>16</v>
      </c>
      <c r="AL1941" s="4">
        <v>2</v>
      </c>
      <c r="AM1941" s="4" t="s">
        <v>14</v>
      </c>
      <c r="AN1941" s="4" t="s">
        <v>14</v>
      </c>
      <c r="AO1941" s="4">
        <v>18</v>
      </c>
      <c r="AP1941" s="4" t="s">
        <v>14</v>
      </c>
      <c r="AQ1941" s="4">
        <v>17</v>
      </c>
      <c r="AR1941" s="4">
        <v>3</v>
      </c>
      <c r="AS1941" s="4">
        <v>22</v>
      </c>
      <c r="AT1941" s="4" t="s">
        <v>14</v>
      </c>
      <c r="AU1941" s="4">
        <v>10</v>
      </c>
      <c r="AV1941" s="4">
        <v>11</v>
      </c>
      <c r="AW1941" s="4">
        <v>12</v>
      </c>
      <c r="AX1941" s="4">
        <v>3</v>
      </c>
      <c r="AY1941" s="4">
        <v>4</v>
      </c>
    </row>
    <row r="1942" spans="1:51">
      <c r="A1942" s="3"/>
      <c r="C1942" s="11">
        <v>0.09</v>
      </c>
      <c r="D1942" s="11">
        <v>0.13</v>
      </c>
      <c r="E1942" s="11">
        <v>0.05</v>
      </c>
      <c r="F1942" s="4" t="s">
        <v>14</v>
      </c>
      <c r="G1942" s="11">
        <v>0.23</v>
      </c>
      <c r="H1942" s="11">
        <v>7.0000000000000007E-2</v>
      </c>
      <c r="I1942" s="11">
        <v>0.13</v>
      </c>
      <c r="J1942" s="11">
        <v>0.08</v>
      </c>
      <c r="K1942" s="11">
        <v>0.11</v>
      </c>
      <c r="L1942" s="11">
        <v>0.1</v>
      </c>
      <c r="M1942" s="4" t="s">
        <v>14</v>
      </c>
      <c r="N1942" s="11">
        <v>0.21</v>
      </c>
      <c r="O1942" s="11">
        <v>0.2</v>
      </c>
      <c r="P1942" s="11">
        <v>0.08</v>
      </c>
      <c r="Q1942" s="11">
        <v>0.1</v>
      </c>
      <c r="R1942" s="11">
        <v>0.1</v>
      </c>
      <c r="S1942" s="11">
        <v>0.12</v>
      </c>
      <c r="T1942" s="11">
        <v>0.1</v>
      </c>
      <c r="U1942" s="11">
        <v>0.02</v>
      </c>
      <c r="V1942" s="11">
        <v>0.11</v>
      </c>
      <c r="W1942" s="11">
        <v>0.11</v>
      </c>
      <c r="X1942" s="11">
        <v>0.11</v>
      </c>
      <c r="Y1942" s="11">
        <v>0.06</v>
      </c>
      <c r="Z1942" s="11">
        <v>0.1</v>
      </c>
      <c r="AA1942" s="4" t="s">
        <v>14</v>
      </c>
      <c r="AB1942" s="11">
        <v>0.14000000000000001</v>
      </c>
      <c r="AC1942" s="11">
        <v>0.09</v>
      </c>
      <c r="AD1942" s="4" t="s">
        <v>14</v>
      </c>
      <c r="AE1942" s="11">
        <v>0.1</v>
      </c>
      <c r="AF1942" s="11">
        <v>0.19</v>
      </c>
      <c r="AG1942" s="11">
        <v>7.0000000000000007E-2</v>
      </c>
      <c r="AH1942" s="11">
        <v>0.16</v>
      </c>
      <c r="AI1942" s="11">
        <v>0.04</v>
      </c>
      <c r="AJ1942" s="11">
        <v>7.0000000000000007E-2</v>
      </c>
      <c r="AK1942" s="11">
        <v>0.11</v>
      </c>
      <c r="AL1942" s="11">
        <v>0.04</v>
      </c>
      <c r="AM1942" s="4" t="s">
        <v>14</v>
      </c>
      <c r="AN1942" s="4" t="s">
        <v>14</v>
      </c>
      <c r="AO1942" s="11">
        <v>0.11</v>
      </c>
      <c r="AP1942" s="4" t="s">
        <v>14</v>
      </c>
      <c r="AQ1942" s="11">
        <v>0.11</v>
      </c>
      <c r="AR1942" s="11">
        <v>0.04</v>
      </c>
      <c r="AS1942" s="11">
        <v>0.09</v>
      </c>
      <c r="AT1942" s="4" t="s">
        <v>14</v>
      </c>
      <c r="AU1942" s="11">
        <v>0.12</v>
      </c>
      <c r="AV1942" s="11">
        <v>0.09</v>
      </c>
      <c r="AW1942" s="11">
        <v>0.1</v>
      </c>
      <c r="AX1942" s="11">
        <v>0.1</v>
      </c>
      <c r="AY1942" s="11">
        <v>0.06</v>
      </c>
    </row>
    <row r="1943" spans="1:51">
      <c r="A1943" s="3"/>
      <c r="B1943" t="s">
        <v>488</v>
      </c>
      <c r="C1943" s="4">
        <v>69</v>
      </c>
      <c r="D1943" s="4">
        <v>25</v>
      </c>
      <c r="E1943" s="4">
        <v>18</v>
      </c>
      <c r="F1943" s="4">
        <v>19</v>
      </c>
      <c r="G1943" s="4">
        <v>8</v>
      </c>
      <c r="H1943" s="4">
        <v>25</v>
      </c>
      <c r="I1943" s="4">
        <v>30</v>
      </c>
      <c r="J1943" s="4">
        <v>24</v>
      </c>
      <c r="K1943" s="4">
        <v>31</v>
      </c>
      <c r="L1943" s="4">
        <v>5</v>
      </c>
      <c r="M1943" s="4">
        <v>1</v>
      </c>
      <c r="N1943" s="4">
        <v>1</v>
      </c>
      <c r="O1943" s="4">
        <v>9</v>
      </c>
      <c r="P1943" s="4">
        <v>46</v>
      </c>
      <c r="Q1943" s="4">
        <v>15</v>
      </c>
      <c r="R1943" s="4">
        <v>46</v>
      </c>
      <c r="S1943" s="4">
        <v>17</v>
      </c>
      <c r="T1943" s="4">
        <v>35</v>
      </c>
      <c r="U1943" s="4">
        <v>16</v>
      </c>
      <c r="V1943" s="4">
        <v>19</v>
      </c>
      <c r="W1943" s="4">
        <v>21</v>
      </c>
      <c r="X1943" s="4">
        <v>13</v>
      </c>
      <c r="Y1943" s="4">
        <v>15</v>
      </c>
      <c r="Z1943" s="4">
        <v>12</v>
      </c>
      <c r="AA1943" s="4">
        <v>11</v>
      </c>
      <c r="AB1943" s="4">
        <v>21</v>
      </c>
      <c r="AC1943" s="4">
        <v>58</v>
      </c>
      <c r="AD1943" s="4">
        <v>4</v>
      </c>
      <c r="AE1943" s="4">
        <v>4</v>
      </c>
      <c r="AF1943" s="4">
        <v>3</v>
      </c>
      <c r="AG1943" s="4">
        <v>35</v>
      </c>
      <c r="AH1943" s="4">
        <v>27</v>
      </c>
      <c r="AI1943" s="4">
        <v>6</v>
      </c>
      <c r="AJ1943" s="4">
        <v>19</v>
      </c>
      <c r="AK1943" s="4">
        <v>47</v>
      </c>
      <c r="AL1943" s="4">
        <v>13</v>
      </c>
      <c r="AM1943" s="4">
        <v>3</v>
      </c>
      <c r="AN1943" s="4" t="s">
        <v>14</v>
      </c>
      <c r="AO1943" s="4">
        <v>47</v>
      </c>
      <c r="AP1943" s="4">
        <v>3</v>
      </c>
      <c r="AQ1943" s="4">
        <v>42</v>
      </c>
      <c r="AR1943" s="4">
        <v>23</v>
      </c>
      <c r="AS1943" s="4">
        <v>69</v>
      </c>
      <c r="AT1943" s="4" t="s">
        <v>14</v>
      </c>
      <c r="AU1943" s="4">
        <v>24</v>
      </c>
      <c r="AV1943" s="4">
        <v>31</v>
      </c>
      <c r="AW1943" s="4">
        <v>32</v>
      </c>
      <c r="AX1943" s="4">
        <v>12</v>
      </c>
      <c r="AY1943" s="4">
        <v>20</v>
      </c>
    </row>
    <row r="1944" spans="1:51">
      <c r="A1944" s="3"/>
      <c r="C1944" s="11">
        <v>0.3</v>
      </c>
      <c r="D1944" s="11">
        <v>0.25</v>
      </c>
      <c r="E1944" s="11">
        <v>0.27</v>
      </c>
      <c r="F1944" s="11">
        <v>0.45</v>
      </c>
      <c r="G1944" s="11">
        <v>0.36</v>
      </c>
      <c r="H1944" s="11">
        <v>0.28999999999999998</v>
      </c>
      <c r="I1944" s="11">
        <v>0.27</v>
      </c>
      <c r="J1944" s="11">
        <v>0.36</v>
      </c>
      <c r="K1944" s="11">
        <v>0.27</v>
      </c>
      <c r="L1944" s="11">
        <v>0.25</v>
      </c>
      <c r="M1944" s="11">
        <v>0.28999999999999998</v>
      </c>
      <c r="N1944" s="11">
        <v>0.08</v>
      </c>
      <c r="O1944" s="11">
        <v>0.28999999999999998</v>
      </c>
      <c r="P1944" s="11">
        <v>0.28000000000000003</v>
      </c>
      <c r="Q1944" s="11">
        <v>0.23</v>
      </c>
      <c r="R1944" s="11">
        <v>0.32</v>
      </c>
      <c r="S1944" s="11">
        <v>0.19</v>
      </c>
      <c r="T1944" s="11">
        <v>0.34</v>
      </c>
      <c r="U1944" s="11">
        <v>0.38</v>
      </c>
      <c r="V1944" s="11">
        <v>0.42</v>
      </c>
      <c r="W1944" s="11">
        <v>0.3</v>
      </c>
      <c r="X1944" s="11">
        <v>0.17</v>
      </c>
      <c r="Y1944" s="11">
        <v>0.28999999999999998</v>
      </c>
      <c r="Z1944" s="11">
        <v>0.23</v>
      </c>
      <c r="AA1944" s="11">
        <v>0.45</v>
      </c>
      <c r="AB1944" s="11">
        <v>0.31</v>
      </c>
      <c r="AC1944" s="11">
        <v>0.3</v>
      </c>
      <c r="AD1944" s="11">
        <v>0.57999999999999996</v>
      </c>
      <c r="AE1944" s="11">
        <v>0.19</v>
      </c>
      <c r="AF1944" s="11">
        <v>0.61</v>
      </c>
      <c r="AG1944" s="11">
        <v>0.4</v>
      </c>
      <c r="AH1944" s="11">
        <v>0.31</v>
      </c>
      <c r="AI1944" s="11">
        <v>0.12</v>
      </c>
      <c r="AJ1944" s="11">
        <v>0.27</v>
      </c>
      <c r="AK1944" s="11">
        <v>0.32</v>
      </c>
      <c r="AL1944" s="11">
        <v>0.27</v>
      </c>
      <c r="AM1944" s="11">
        <v>0.76</v>
      </c>
      <c r="AN1944" s="4" t="s">
        <v>14</v>
      </c>
      <c r="AO1944" s="11">
        <v>0.28999999999999998</v>
      </c>
      <c r="AP1944" s="11">
        <v>1</v>
      </c>
      <c r="AQ1944" s="11">
        <v>0.28999999999999998</v>
      </c>
      <c r="AR1944" s="11">
        <v>0.34</v>
      </c>
      <c r="AS1944" s="11">
        <v>0.3</v>
      </c>
      <c r="AT1944" s="4" t="s">
        <v>14</v>
      </c>
      <c r="AU1944" s="11">
        <v>0.31</v>
      </c>
      <c r="AV1944" s="11">
        <v>0.26</v>
      </c>
      <c r="AW1944" s="11">
        <v>0.26</v>
      </c>
      <c r="AX1944" s="11">
        <v>0.4</v>
      </c>
      <c r="AY1944" s="11">
        <v>0.36</v>
      </c>
    </row>
    <row r="1945" spans="1:51">
      <c r="A1945" s="3"/>
      <c r="B1945" t="s">
        <v>489</v>
      </c>
      <c r="C1945" s="4">
        <v>40</v>
      </c>
      <c r="D1945" s="4">
        <v>21</v>
      </c>
      <c r="E1945" s="4">
        <v>16</v>
      </c>
      <c r="F1945" s="4">
        <v>2</v>
      </c>
      <c r="G1945" s="4">
        <v>1</v>
      </c>
      <c r="H1945" s="4">
        <v>11</v>
      </c>
      <c r="I1945" s="4">
        <v>27</v>
      </c>
      <c r="J1945" s="4">
        <v>18</v>
      </c>
      <c r="K1945" s="4">
        <v>22</v>
      </c>
      <c r="L1945" s="4">
        <v>3</v>
      </c>
      <c r="M1945" s="4">
        <v>1</v>
      </c>
      <c r="N1945" s="4" t="s">
        <v>14</v>
      </c>
      <c r="O1945" s="4">
        <v>8</v>
      </c>
      <c r="P1945" s="4">
        <v>30</v>
      </c>
      <c r="Q1945" s="4">
        <v>14</v>
      </c>
      <c r="R1945" s="4">
        <v>25</v>
      </c>
      <c r="S1945" s="4">
        <v>16</v>
      </c>
      <c r="T1945" s="4">
        <v>21</v>
      </c>
      <c r="U1945" s="4">
        <v>1</v>
      </c>
      <c r="V1945" s="4">
        <v>7</v>
      </c>
      <c r="W1945" s="4">
        <v>15</v>
      </c>
      <c r="X1945" s="4">
        <v>17</v>
      </c>
      <c r="Y1945" s="4">
        <v>11</v>
      </c>
      <c r="Z1945" s="4">
        <v>10</v>
      </c>
      <c r="AA1945" s="4">
        <v>4</v>
      </c>
      <c r="AB1945" s="4">
        <v>8</v>
      </c>
      <c r="AC1945" s="4">
        <v>33</v>
      </c>
      <c r="AD1945" s="4">
        <v>1</v>
      </c>
      <c r="AE1945" s="4">
        <v>4</v>
      </c>
      <c r="AF1945" s="4" t="s">
        <v>14</v>
      </c>
      <c r="AG1945" s="4">
        <v>11</v>
      </c>
      <c r="AH1945" s="4">
        <v>16</v>
      </c>
      <c r="AI1945" s="4">
        <v>13</v>
      </c>
      <c r="AJ1945" s="4">
        <v>12</v>
      </c>
      <c r="AK1945" s="4">
        <v>27</v>
      </c>
      <c r="AL1945" s="4">
        <v>6</v>
      </c>
      <c r="AM1945" s="4" t="s">
        <v>14</v>
      </c>
      <c r="AN1945" s="4" t="s">
        <v>14</v>
      </c>
      <c r="AO1945" s="4">
        <v>32</v>
      </c>
      <c r="AP1945" s="4" t="s">
        <v>14</v>
      </c>
      <c r="AQ1945" s="4">
        <v>28</v>
      </c>
      <c r="AR1945" s="4">
        <v>9</v>
      </c>
      <c r="AS1945" s="4">
        <v>40</v>
      </c>
      <c r="AT1945" s="4" t="s">
        <v>14</v>
      </c>
      <c r="AU1945" s="4">
        <v>16</v>
      </c>
      <c r="AV1945" s="4">
        <v>22</v>
      </c>
      <c r="AW1945" s="4">
        <v>20</v>
      </c>
      <c r="AX1945" s="4">
        <v>4</v>
      </c>
      <c r="AY1945" s="4">
        <v>13</v>
      </c>
    </row>
    <row r="1946" spans="1:51">
      <c r="A1946" s="3"/>
      <c r="C1946" s="11">
        <v>0.17</v>
      </c>
      <c r="D1946" s="11">
        <v>0.21</v>
      </c>
      <c r="E1946" s="11">
        <v>0.24</v>
      </c>
      <c r="F1946" s="11">
        <v>0.05</v>
      </c>
      <c r="G1946" s="11">
        <v>0.05</v>
      </c>
      <c r="H1946" s="11">
        <v>0.13</v>
      </c>
      <c r="I1946" s="11">
        <v>0.24</v>
      </c>
      <c r="J1946" s="11">
        <v>0.28000000000000003</v>
      </c>
      <c r="K1946" s="11">
        <v>0.2</v>
      </c>
      <c r="L1946" s="11">
        <v>0.15</v>
      </c>
      <c r="M1946" s="11">
        <v>0.36</v>
      </c>
      <c r="N1946" s="4" t="s">
        <v>14</v>
      </c>
      <c r="O1946" s="11">
        <v>0.23</v>
      </c>
      <c r="P1946" s="11">
        <v>0.18</v>
      </c>
      <c r="Q1946" s="11">
        <v>0.21</v>
      </c>
      <c r="R1946" s="11">
        <v>0.17</v>
      </c>
      <c r="S1946" s="11">
        <v>0.19</v>
      </c>
      <c r="T1946" s="11">
        <v>0.2</v>
      </c>
      <c r="U1946" s="11">
        <v>0.02</v>
      </c>
      <c r="V1946" s="11">
        <v>0.15</v>
      </c>
      <c r="W1946" s="11">
        <v>0.22</v>
      </c>
      <c r="X1946" s="11">
        <v>0.23</v>
      </c>
      <c r="Y1946" s="11">
        <v>0.22</v>
      </c>
      <c r="Z1946" s="11">
        <v>0.2</v>
      </c>
      <c r="AA1946" s="11">
        <v>0.15</v>
      </c>
      <c r="AB1946" s="11">
        <v>0.12</v>
      </c>
      <c r="AC1946" s="11">
        <v>0.17</v>
      </c>
      <c r="AD1946" s="11">
        <v>0.15</v>
      </c>
      <c r="AE1946" s="11">
        <v>0.24</v>
      </c>
      <c r="AF1946" s="4" t="s">
        <v>14</v>
      </c>
      <c r="AG1946" s="11">
        <v>0.12</v>
      </c>
      <c r="AH1946" s="11">
        <v>0.18</v>
      </c>
      <c r="AI1946" s="11">
        <v>0.26</v>
      </c>
      <c r="AJ1946" s="11">
        <v>0.18</v>
      </c>
      <c r="AK1946" s="11">
        <v>0.19</v>
      </c>
      <c r="AL1946" s="11">
        <v>0.13</v>
      </c>
      <c r="AM1946" s="4" t="s">
        <v>14</v>
      </c>
      <c r="AN1946" s="4" t="s">
        <v>14</v>
      </c>
      <c r="AO1946" s="11">
        <v>0.2</v>
      </c>
      <c r="AP1946" s="4" t="s">
        <v>14</v>
      </c>
      <c r="AQ1946" s="11">
        <v>0.19</v>
      </c>
      <c r="AR1946" s="11">
        <v>0.14000000000000001</v>
      </c>
      <c r="AS1946" s="11">
        <v>0.17</v>
      </c>
      <c r="AT1946" s="4" t="s">
        <v>14</v>
      </c>
      <c r="AU1946" s="11">
        <v>0.21</v>
      </c>
      <c r="AV1946" s="11">
        <v>0.18</v>
      </c>
      <c r="AW1946" s="11">
        <v>0.17</v>
      </c>
      <c r="AX1946" s="11">
        <v>0.15</v>
      </c>
      <c r="AY1946" s="11">
        <v>0.22</v>
      </c>
    </row>
    <row r="1947" spans="1:51">
      <c r="A1947" s="3"/>
      <c r="B1947" t="s">
        <v>490</v>
      </c>
      <c r="C1947" s="4">
        <v>19</v>
      </c>
      <c r="D1947" s="4">
        <v>7</v>
      </c>
      <c r="E1947" s="4">
        <v>5</v>
      </c>
      <c r="F1947" s="4">
        <v>6</v>
      </c>
      <c r="G1947" s="4">
        <v>1</v>
      </c>
      <c r="H1947" s="4">
        <v>9</v>
      </c>
      <c r="I1947" s="4">
        <v>8</v>
      </c>
      <c r="J1947" s="4">
        <v>7</v>
      </c>
      <c r="K1947" s="4">
        <v>9</v>
      </c>
      <c r="L1947" s="4">
        <v>1</v>
      </c>
      <c r="M1947" s="4" t="s">
        <v>14</v>
      </c>
      <c r="N1947" s="4" t="s">
        <v>14</v>
      </c>
      <c r="O1947" s="4">
        <v>3</v>
      </c>
      <c r="P1947" s="4">
        <v>14</v>
      </c>
      <c r="Q1947" s="4">
        <v>6</v>
      </c>
      <c r="R1947" s="4">
        <v>13</v>
      </c>
      <c r="S1947" s="4">
        <v>8</v>
      </c>
      <c r="T1947" s="4">
        <v>8</v>
      </c>
      <c r="U1947" s="4">
        <v>3</v>
      </c>
      <c r="V1947" s="4">
        <v>4</v>
      </c>
      <c r="W1947" s="4">
        <v>3</v>
      </c>
      <c r="X1947" s="4">
        <v>9</v>
      </c>
      <c r="Y1947" s="4">
        <v>4</v>
      </c>
      <c r="Z1947" s="4">
        <v>5</v>
      </c>
      <c r="AA1947" s="4">
        <v>2</v>
      </c>
      <c r="AB1947" s="4">
        <v>6</v>
      </c>
      <c r="AC1947" s="4">
        <v>16</v>
      </c>
      <c r="AD1947" s="4">
        <v>1</v>
      </c>
      <c r="AE1947" s="4" t="s">
        <v>14</v>
      </c>
      <c r="AF1947" s="4">
        <v>2</v>
      </c>
      <c r="AG1947" s="4">
        <v>4</v>
      </c>
      <c r="AH1947" s="4">
        <v>9</v>
      </c>
      <c r="AI1947" s="4">
        <v>7</v>
      </c>
      <c r="AJ1947" s="4">
        <v>7</v>
      </c>
      <c r="AK1947" s="4">
        <v>12</v>
      </c>
      <c r="AL1947" s="4">
        <v>7</v>
      </c>
      <c r="AM1947" s="4" t="s">
        <v>14</v>
      </c>
      <c r="AN1947" s="4" t="s">
        <v>14</v>
      </c>
      <c r="AO1947" s="4">
        <v>12</v>
      </c>
      <c r="AP1947" s="4" t="s">
        <v>14</v>
      </c>
      <c r="AQ1947" s="4">
        <v>12</v>
      </c>
      <c r="AR1947" s="4">
        <v>7</v>
      </c>
      <c r="AS1947" s="4">
        <v>19</v>
      </c>
      <c r="AT1947" s="4" t="s">
        <v>14</v>
      </c>
      <c r="AU1947" s="4">
        <v>7</v>
      </c>
      <c r="AV1947" s="4">
        <v>10</v>
      </c>
      <c r="AW1947" s="4">
        <v>9</v>
      </c>
      <c r="AX1947" s="4">
        <v>4</v>
      </c>
      <c r="AY1947" s="4">
        <v>3</v>
      </c>
    </row>
    <row r="1948" spans="1:51">
      <c r="A1948" s="3"/>
      <c r="C1948" s="11">
        <v>0.08</v>
      </c>
      <c r="D1948" s="11">
        <v>7.0000000000000007E-2</v>
      </c>
      <c r="E1948" s="11">
        <v>0.08</v>
      </c>
      <c r="F1948" s="11">
        <v>0.15</v>
      </c>
      <c r="G1948" s="11">
        <v>0.05</v>
      </c>
      <c r="H1948" s="11">
        <v>0.11</v>
      </c>
      <c r="I1948" s="11">
        <v>7.0000000000000007E-2</v>
      </c>
      <c r="J1948" s="11">
        <v>0.11</v>
      </c>
      <c r="K1948" s="11">
        <v>0.08</v>
      </c>
      <c r="L1948" s="11">
        <v>0.04</v>
      </c>
      <c r="M1948" s="4" t="s">
        <v>14</v>
      </c>
      <c r="N1948" s="4" t="s">
        <v>14</v>
      </c>
      <c r="O1948" s="11">
        <v>0.11</v>
      </c>
      <c r="P1948" s="11">
        <v>0.08</v>
      </c>
      <c r="Q1948" s="11">
        <v>0.09</v>
      </c>
      <c r="R1948" s="11">
        <v>0.09</v>
      </c>
      <c r="S1948" s="11">
        <v>0.1</v>
      </c>
      <c r="T1948" s="11">
        <v>0.08</v>
      </c>
      <c r="U1948" s="11">
        <v>7.0000000000000007E-2</v>
      </c>
      <c r="V1948" s="11">
        <v>0.09</v>
      </c>
      <c r="W1948" s="11">
        <v>0.04</v>
      </c>
      <c r="X1948" s="11">
        <v>0.13</v>
      </c>
      <c r="Y1948" s="11">
        <v>7.0000000000000007E-2</v>
      </c>
      <c r="Z1948" s="11">
        <v>0.09</v>
      </c>
      <c r="AA1948" s="11">
        <v>7.0000000000000007E-2</v>
      </c>
      <c r="AB1948" s="11">
        <v>0.08</v>
      </c>
      <c r="AC1948" s="11">
        <v>0.08</v>
      </c>
      <c r="AD1948" s="11">
        <v>0.15</v>
      </c>
      <c r="AE1948" s="4" t="s">
        <v>14</v>
      </c>
      <c r="AF1948" s="11">
        <v>0.42</v>
      </c>
      <c r="AG1948" s="11">
        <v>0.05</v>
      </c>
      <c r="AH1948" s="11">
        <v>0.1</v>
      </c>
      <c r="AI1948" s="11">
        <v>0.13</v>
      </c>
      <c r="AJ1948" s="11">
        <v>0.1</v>
      </c>
      <c r="AK1948" s="11">
        <v>0.08</v>
      </c>
      <c r="AL1948" s="11">
        <v>0.14000000000000001</v>
      </c>
      <c r="AM1948" s="4" t="s">
        <v>14</v>
      </c>
      <c r="AN1948" s="4" t="s">
        <v>14</v>
      </c>
      <c r="AO1948" s="11">
        <v>7.0000000000000007E-2</v>
      </c>
      <c r="AP1948" s="4" t="s">
        <v>14</v>
      </c>
      <c r="AQ1948" s="11">
        <v>0.08</v>
      </c>
      <c r="AR1948" s="11">
        <v>0.1</v>
      </c>
      <c r="AS1948" s="11">
        <v>0.08</v>
      </c>
      <c r="AT1948" s="4" t="s">
        <v>14</v>
      </c>
      <c r="AU1948" s="11">
        <v>0.09</v>
      </c>
      <c r="AV1948" s="11">
        <v>0.09</v>
      </c>
      <c r="AW1948" s="11">
        <v>7.0000000000000007E-2</v>
      </c>
      <c r="AX1948" s="11">
        <v>0.13</v>
      </c>
      <c r="AY1948" s="11">
        <v>0.05</v>
      </c>
    </row>
    <row r="1949" spans="1:51">
      <c r="A1949" s="3"/>
      <c r="B1949" t="s">
        <v>79</v>
      </c>
      <c r="C1949" s="4">
        <v>40</v>
      </c>
      <c r="D1949" s="4">
        <v>17</v>
      </c>
      <c r="E1949" s="4">
        <v>21</v>
      </c>
      <c r="F1949" s="4" t="s">
        <v>14</v>
      </c>
      <c r="G1949" s="4">
        <v>2</v>
      </c>
      <c r="H1949" s="4">
        <v>17</v>
      </c>
      <c r="I1949" s="4">
        <v>21</v>
      </c>
      <c r="J1949" s="4">
        <v>16</v>
      </c>
      <c r="K1949" s="4">
        <v>19</v>
      </c>
      <c r="L1949" s="4">
        <v>2</v>
      </c>
      <c r="M1949" s="4">
        <v>1</v>
      </c>
      <c r="N1949" s="4">
        <v>4</v>
      </c>
      <c r="O1949" s="4">
        <v>7</v>
      </c>
      <c r="P1949" s="4">
        <v>30</v>
      </c>
      <c r="Q1949" s="4">
        <v>16</v>
      </c>
      <c r="R1949" s="4">
        <v>24</v>
      </c>
      <c r="S1949" s="4">
        <v>18</v>
      </c>
      <c r="T1949" s="4">
        <v>19</v>
      </c>
      <c r="U1949" s="4">
        <v>5</v>
      </c>
      <c r="V1949" s="4">
        <v>6</v>
      </c>
      <c r="W1949" s="4">
        <v>12</v>
      </c>
      <c r="X1949" s="4">
        <v>18</v>
      </c>
      <c r="Y1949" s="4">
        <v>5</v>
      </c>
      <c r="Z1949" s="4">
        <v>10</v>
      </c>
      <c r="AA1949" s="4">
        <v>2</v>
      </c>
      <c r="AB1949" s="4">
        <v>13</v>
      </c>
      <c r="AC1949" s="4">
        <v>31</v>
      </c>
      <c r="AD1949" s="4">
        <v>2</v>
      </c>
      <c r="AE1949" s="4">
        <v>5</v>
      </c>
      <c r="AF1949" s="4">
        <v>2</v>
      </c>
      <c r="AG1949" s="4">
        <v>9</v>
      </c>
      <c r="AH1949" s="4">
        <v>17</v>
      </c>
      <c r="AI1949" s="4">
        <v>14</v>
      </c>
      <c r="AJ1949" s="4">
        <v>11</v>
      </c>
      <c r="AK1949" s="4">
        <v>28</v>
      </c>
      <c r="AL1949" s="4">
        <v>8</v>
      </c>
      <c r="AM1949" s="4" t="s">
        <v>14</v>
      </c>
      <c r="AN1949" s="4" t="s">
        <v>14</v>
      </c>
      <c r="AO1949" s="4">
        <v>30</v>
      </c>
      <c r="AP1949" s="4" t="s">
        <v>14</v>
      </c>
      <c r="AQ1949" s="4">
        <v>26</v>
      </c>
      <c r="AR1949" s="4">
        <v>13</v>
      </c>
      <c r="AS1949" s="4">
        <v>40</v>
      </c>
      <c r="AT1949" s="4" t="s">
        <v>14</v>
      </c>
      <c r="AU1949" s="4">
        <v>12</v>
      </c>
      <c r="AV1949" s="4">
        <v>26</v>
      </c>
      <c r="AW1949" s="4">
        <v>21</v>
      </c>
      <c r="AX1949" s="4">
        <v>3</v>
      </c>
      <c r="AY1949" s="4">
        <v>12</v>
      </c>
    </row>
    <row r="1950" spans="1:51">
      <c r="A1950" s="3"/>
      <c r="C1950" s="11">
        <v>0.18</v>
      </c>
      <c r="D1950" s="11">
        <v>0.17</v>
      </c>
      <c r="E1950" s="11">
        <v>0.32</v>
      </c>
      <c r="F1950" s="4" t="s">
        <v>14</v>
      </c>
      <c r="G1950" s="11">
        <v>0.09</v>
      </c>
      <c r="H1950" s="11">
        <v>0.19</v>
      </c>
      <c r="I1950" s="11">
        <v>0.19</v>
      </c>
      <c r="J1950" s="11">
        <v>0.25</v>
      </c>
      <c r="K1950" s="11">
        <v>0.16</v>
      </c>
      <c r="L1950" s="11">
        <v>0.1</v>
      </c>
      <c r="M1950" s="11">
        <v>0.36</v>
      </c>
      <c r="N1950" s="11">
        <v>0.35</v>
      </c>
      <c r="O1950" s="11">
        <v>0.23</v>
      </c>
      <c r="P1950" s="11">
        <v>0.18</v>
      </c>
      <c r="Q1950" s="11">
        <v>0.25</v>
      </c>
      <c r="R1950" s="11">
        <v>0.17</v>
      </c>
      <c r="S1950" s="11">
        <v>0.21</v>
      </c>
      <c r="T1950" s="11">
        <v>0.18</v>
      </c>
      <c r="U1950" s="11">
        <v>0.11</v>
      </c>
      <c r="V1950" s="11">
        <v>0.13</v>
      </c>
      <c r="W1950" s="11">
        <v>0.17</v>
      </c>
      <c r="X1950" s="11">
        <v>0.25</v>
      </c>
      <c r="Y1950" s="11">
        <v>0.11</v>
      </c>
      <c r="Z1950" s="11">
        <v>0.2</v>
      </c>
      <c r="AA1950" s="11">
        <v>0.1</v>
      </c>
      <c r="AB1950" s="11">
        <v>0.2</v>
      </c>
      <c r="AC1950" s="11">
        <v>0.16</v>
      </c>
      <c r="AD1950" s="11">
        <v>0.27</v>
      </c>
      <c r="AE1950" s="11">
        <v>0.27</v>
      </c>
      <c r="AF1950" s="11">
        <v>0.39</v>
      </c>
      <c r="AG1950" s="11">
        <v>0.1</v>
      </c>
      <c r="AH1950" s="11">
        <v>0.19</v>
      </c>
      <c r="AI1950" s="11">
        <v>0.28000000000000003</v>
      </c>
      <c r="AJ1950" s="11">
        <v>0.15</v>
      </c>
      <c r="AK1950" s="11">
        <v>0.19</v>
      </c>
      <c r="AL1950" s="11">
        <v>0.18</v>
      </c>
      <c r="AM1950" s="4" t="s">
        <v>14</v>
      </c>
      <c r="AN1950" s="4" t="s">
        <v>14</v>
      </c>
      <c r="AO1950" s="11">
        <v>0.19</v>
      </c>
      <c r="AP1950" s="4" t="s">
        <v>14</v>
      </c>
      <c r="AQ1950" s="11">
        <v>0.18</v>
      </c>
      <c r="AR1950" s="11">
        <v>0.18</v>
      </c>
      <c r="AS1950" s="11">
        <v>0.18</v>
      </c>
      <c r="AT1950" s="4" t="s">
        <v>14</v>
      </c>
      <c r="AU1950" s="11">
        <v>0.15</v>
      </c>
      <c r="AV1950" s="11">
        <v>0.22</v>
      </c>
      <c r="AW1950" s="11">
        <v>0.18</v>
      </c>
      <c r="AX1950" s="11">
        <v>0.11</v>
      </c>
      <c r="AY1950" s="11">
        <v>0.22</v>
      </c>
    </row>
    <row r="1951" spans="1:51">
      <c r="A1951" s="3"/>
      <c r="B1951" t="s">
        <v>287</v>
      </c>
      <c r="C1951" s="4">
        <v>9</v>
      </c>
      <c r="D1951" s="4">
        <v>6</v>
      </c>
      <c r="E1951" s="4">
        <v>3</v>
      </c>
      <c r="F1951" s="4" t="s">
        <v>14</v>
      </c>
      <c r="G1951" s="4" t="s">
        <v>14</v>
      </c>
      <c r="H1951" s="4">
        <v>2</v>
      </c>
      <c r="I1951" s="4">
        <v>7</v>
      </c>
      <c r="J1951" s="4">
        <v>3</v>
      </c>
      <c r="K1951" s="4">
        <v>5</v>
      </c>
      <c r="L1951" s="4" t="s">
        <v>14</v>
      </c>
      <c r="M1951" s="4">
        <v>1</v>
      </c>
      <c r="N1951" s="4" t="s">
        <v>14</v>
      </c>
      <c r="O1951" s="4" t="s">
        <v>14</v>
      </c>
      <c r="P1951" s="4">
        <v>9</v>
      </c>
      <c r="Q1951" s="4">
        <v>4</v>
      </c>
      <c r="R1951" s="4">
        <v>5</v>
      </c>
      <c r="S1951" s="4">
        <v>4</v>
      </c>
      <c r="T1951" s="4">
        <v>5</v>
      </c>
      <c r="U1951" s="4" t="s">
        <v>14</v>
      </c>
      <c r="V1951" s="4" t="s">
        <v>14</v>
      </c>
      <c r="W1951" s="4">
        <v>4</v>
      </c>
      <c r="X1951" s="4">
        <v>4</v>
      </c>
      <c r="Y1951" s="4">
        <v>3</v>
      </c>
      <c r="Z1951" s="4">
        <v>3</v>
      </c>
      <c r="AA1951" s="4" t="s">
        <v>14</v>
      </c>
      <c r="AB1951" s="4">
        <v>3</v>
      </c>
      <c r="AC1951" s="4">
        <v>8</v>
      </c>
      <c r="AD1951" s="4" t="s">
        <v>14</v>
      </c>
      <c r="AE1951" s="4" t="s">
        <v>14</v>
      </c>
      <c r="AF1951" s="4" t="s">
        <v>14</v>
      </c>
      <c r="AG1951" s="4" t="s">
        <v>14</v>
      </c>
      <c r="AH1951" s="4">
        <v>4</v>
      </c>
      <c r="AI1951" s="4">
        <v>4</v>
      </c>
      <c r="AJ1951" s="4">
        <v>5</v>
      </c>
      <c r="AK1951" s="4">
        <v>4</v>
      </c>
      <c r="AL1951" s="4">
        <v>1</v>
      </c>
      <c r="AM1951" s="4" t="s">
        <v>14</v>
      </c>
      <c r="AN1951" s="4" t="s">
        <v>14</v>
      </c>
      <c r="AO1951" s="4">
        <v>8</v>
      </c>
      <c r="AP1951" s="4" t="s">
        <v>14</v>
      </c>
      <c r="AQ1951" s="4">
        <v>7</v>
      </c>
      <c r="AR1951" s="4">
        <v>2</v>
      </c>
      <c r="AS1951" s="4">
        <v>9</v>
      </c>
      <c r="AT1951" s="4" t="s">
        <v>14</v>
      </c>
      <c r="AU1951" s="4">
        <v>4</v>
      </c>
      <c r="AV1951" s="4">
        <v>5</v>
      </c>
      <c r="AW1951" s="4">
        <v>5</v>
      </c>
      <c r="AX1951" s="4">
        <v>1</v>
      </c>
      <c r="AY1951" s="4">
        <v>2</v>
      </c>
    </row>
    <row r="1952" spans="1:51">
      <c r="A1952" s="3"/>
      <c r="C1952" s="11">
        <v>0.04</v>
      </c>
      <c r="D1952" s="11">
        <v>0.06</v>
      </c>
      <c r="E1952" s="11">
        <v>0.05</v>
      </c>
      <c r="F1952" s="4" t="s">
        <v>14</v>
      </c>
      <c r="G1952" s="4" t="s">
        <v>14</v>
      </c>
      <c r="H1952" s="11">
        <v>0.02</v>
      </c>
      <c r="I1952" s="11">
        <v>0.06</v>
      </c>
      <c r="J1952" s="11">
        <v>0.04</v>
      </c>
      <c r="K1952" s="11">
        <v>0.05</v>
      </c>
      <c r="L1952" s="4" t="s">
        <v>14</v>
      </c>
      <c r="M1952" s="11">
        <v>0.36</v>
      </c>
      <c r="N1952" s="4" t="s">
        <v>14</v>
      </c>
      <c r="O1952" s="4" t="s">
        <v>14</v>
      </c>
      <c r="P1952" s="11">
        <v>0.05</v>
      </c>
      <c r="Q1952" s="11">
        <v>0.06</v>
      </c>
      <c r="R1952" s="11">
        <v>0.04</v>
      </c>
      <c r="S1952" s="11">
        <v>0.04</v>
      </c>
      <c r="T1952" s="11">
        <v>0.05</v>
      </c>
      <c r="U1952" s="4" t="s">
        <v>14</v>
      </c>
      <c r="V1952" s="4" t="s">
        <v>14</v>
      </c>
      <c r="W1952" s="11">
        <v>0.06</v>
      </c>
      <c r="X1952" s="11">
        <v>0.06</v>
      </c>
      <c r="Y1952" s="11">
        <v>0.05</v>
      </c>
      <c r="Z1952" s="11">
        <v>0.06</v>
      </c>
      <c r="AA1952" s="4" t="s">
        <v>14</v>
      </c>
      <c r="AB1952" s="11">
        <v>0.04</v>
      </c>
      <c r="AC1952" s="11">
        <v>0.04</v>
      </c>
      <c r="AD1952" s="4" t="s">
        <v>14</v>
      </c>
      <c r="AE1952" s="4" t="s">
        <v>14</v>
      </c>
      <c r="AF1952" s="4" t="s">
        <v>14</v>
      </c>
      <c r="AG1952" s="4" t="s">
        <v>14</v>
      </c>
      <c r="AH1952" s="11">
        <v>0.05</v>
      </c>
      <c r="AI1952" s="11">
        <v>0.09</v>
      </c>
      <c r="AJ1952" s="11">
        <v>7.0000000000000007E-2</v>
      </c>
      <c r="AK1952" s="11">
        <v>0.03</v>
      </c>
      <c r="AL1952" s="11">
        <v>0.02</v>
      </c>
      <c r="AM1952" s="4" t="s">
        <v>14</v>
      </c>
      <c r="AN1952" s="4" t="s">
        <v>14</v>
      </c>
      <c r="AO1952" s="11">
        <v>0.05</v>
      </c>
      <c r="AP1952" s="4" t="s">
        <v>14</v>
      </c>
      <c r="AQ1952" s="11">
        <v>0.05</v>
      </c>
      <c r="AR1952" s="11">
        <v>0.03</v>
      </c>
      <c r="AS1952" s="11">
        <v>0.04</v>
      </c>
      <c r="AT1952" s="4" t="s">
        <v>14</v>
      </c>
      <c r="AU1952" s="11">
        <v>0.05</v>
      </c>
      <c r="AV1952" s="11">
        <v>0.04</v>
      </c>
      <c r="AW1952" s="11">
        <v>0.04</v>
      </c>
      <c r="AX1952" s="11">
        <v>0.03</v>
      </c>
      <c r="AY1952" s="11">
        <v>0.03</v>
      </c>
    </row>
    <row r="1953" spans="1:51">
      <c r="A1953" s="3"/>
    </row>
    <row r="1954" spans="1:51">
      <c r="A1954" s="3"/>
    </row>
    <row r="1955" spans="1:51">
      <c r="A1955" s="2" t="s">
        <v>491</v>
      </c>
    </row>
    <row r="1956" spans="1:51">
      <c r="A1956" s="3"/>
    </row>
    <row r="1957" spans="1:51" s="10" customFormat="1" ht="29.25" customHeight="1">
      <c r="A1957" s="9"/>
      <c r="C1957" s="7" t="s">
        <v>39</v>
      </c>
      <c r="D1957" s="14" t="s">
        <v>15</v>
      </c>
      <c r="E1957" s="15"/>
      <c r="F1957" s="15"/>
      <c r="G1957" s="15"/>
      <c r="H1957" s="14" t="s">
        <v>16</v>
      </c>
      <c r="I1957" s="15"/>
      <c r="J1957" s="14" t="s">
        <v>17</v>
      </c>
      <c r="K1957" s="15"/>
      <c r="L1957" s="15"/>
      <c r="M1957" s="15"/>
      <c r="N1957" s="15"/>
      <c r="O1957" s="14" t="s">
        <v>40</v>
      </c>
      <c r="P1957" s="15"/>
      <c r="Q1957" s="14" t="s">
        <v>19</v>
      </c>
      <c r="R1957" s="15"/>
      <c r="S1957" s="14" t="s">
        <v>41</v>
      </c>
      <c r="T1957" s="15"/>
      <c r="U1957" s="14" t="s">
        <v>42</v>
      </c>
      <c r="V1957" s="15"/>
      <c r="W1957" s="15"/>
      <c r="X1957" s="15"/>
      <c r="Y1957" s="14" t="s">
        <v>22</v>
      </c>
      <c r="Z1957" s="15"/>
      <c r="AA1957" s="15"/>
      <c r="AB1957" s="15"/>
      <c r="AC1957" s="15"/>
      <c r="AD1957" s="15"/>
      <c r="AE1957" s="15"/>
      <c r="AF1957" s="15"/>
      <c r="AG1957" s="14" t="s">
        <v>23</v>
      </c>
      <c r="AH1957" s="15"/>
      <c r="AI1957" s="15"/>
      <c r="AJ1957" s="14" t="s">
        <v>24</v>
      </c>
      <c r="AK1957" s="15"/>
      <c r="AL1957" s="14" t="s">
        <v>25</v>
      </c>
      <c r="AM1957" s="15"/>
      <c r="AN1957" s="15"/>
      <c r="AO1957" s="15"/>
      <c r="AP1957" s="15"/>
      <c r="AQ1957" s="15"/>
      <c r="AR1957" s="15"/>
      <c r="AS1957" s="14" t="s">
        <v>26</v>
      </c>
      <c r="AT1957" s="15"/>
      <c r="AU1957" s="14" t="s">
        <v>43</v>
      </c>
      <c r="AV1957" s="15"/>
      <c r="AW1957" s="14" t="s">
        <v>44</v>
      </c>
      <c r="AX1957" s="15"/>
      <c r="AY1957" s="15"/>
    </row>
    <row r="1958" spans="1:51" s="7" customFormat="1" ht="32.25" customHeight="1">
      <c r="A1958" s="6"/>
      <c r="D1958" s="8" t="s">
        <v>45</v>
      </c>
      <c r="E1958" s="8" t="s">
        <v>46</v>
      </c>
      <c r="F1958" s="8" t="s">
        <v>47</v>
      </c>
      <c r="G1958" s="8" t="s">
        <v>48</v>
      </c>
      <c r="H1958" s="8" t="s">
        <v>49</v>
      </c>
      <c r="I1958" s="8" t="s">
        <v>50</v>
      </c>
      <c r="J1958" s="8" t="s">
        <v>51</v>
      </c>
      <c r="K1958" s="8" t="s">
        <v>52</v>
      </c>
      <c r="L1958" s="8" t="s">
        <v>53</v>
      </c>
      <c r="M1958" s="8" t="s">
        <v>54</v>
      </c>
      <c r="N1958" s="8" t="s">
        <v>55</v>
      </c>
      <c r="O1958" s="8" t="s">
        <v>56</v>
      </c>
      <c r="P1958" s="8" t="s">
        <v>57</v>
      </c>
      <c r="Q1958" s="8" t="s">
        <v>56</v>
      </c>
      <c r="R1958" s="8" t="s">
        <v>57</v>
      </c>
      <c r="S1958" s="8" t="s">
        <v>56</v>
      </c>
      <c r="T1958" s="8" t="s">
        <v>57</v>
      </c>
      <c r="U1958" s="8" t="s">
        <v>58</v>
      </c>
      <c r="V1958" s="8" t="s">
        <v>59</v>
      </c>
      <c r="W1958" s="8" t="s">
        <v>60</v>
      </c>
      <c r="X1958" s="8" t="s">
        <v>61</v>
      </c>
      <c r="Y1958" s="8" t="s">
        <v>62</v>
      </c>
      <c r="Z1958" s="8" t="s">
        <v>63</v>
      </c>
      <c r="AA1958" s="8" t="s">
        <v>64</v>
      </c>
      <c r="AB1958" s="8" t="s">
        <v>65</v>
      </c>
      <c r="AC1958" s="8" t="s">
        <v>66</v>
      </c>
      <c r="AD1958" s="8" t="s">
        <v>67</v>
      </c>
      <c r="AE1958" s="8" t="s">
        <v>68</v>
      </c>
      <c r="AF1958" s="8" t="s">
        <v>69</v>
      </c>
      <c r="AG1958" s="8" t="s">
        <v>70</v>
      </c>
      <c r="AH1958" s="8" t="s">
        <v>71</v>
      </c>
      <c r="AI1958" s="8" t="s">
        <v>72</v>
      </c>
      <c r="AJ1958" s="8" t="s">
        <v>73</v>
      </c>
      <c r="AK1958" s="8" t="s">
        <v>74</v>
      </c>
      <c r="AL1958" s="8" t="s">
        <v>75</v>
      </c>
      <c r="AM1958" s="8" t="s">
        <v>76</v>
      </c>
      <c r="AN1958" s="8" t="s">
        <v>77</v>
      </c>
      <c r="AO1958" s="8" t="s">
        <v>78</v>
      </c>
      <c r="AP1958" s="8" t="s">
        <v>79</v>
      </c>
      <c r="AQ1958" s="8" t="s">
        <v>80</v>
      </c>
      <c r="AR1958" s="8" t="s">
        <v>81</v>
      </c>
      <c r="AS1958" s="8" t="s">
        <v>82</v>
      </c>
      <c r="AT1958" s="8" t="s">
        <v>57</v>
      </c>
      <c r="AU1958" s="8" t="s">
        <v>56</v>
      </c>
      <c r="AV1958" s="8" t="s">
        <v>57</v>
      </c>
      <c r="AW1958" s="8" t="s">
        <v>83</v>
      </c>
      <c r="AX1958" s="8" t="s">
        <v>84</v>
      </c>
      <c r="AY1958" s="8" t="s">
        <v>85</v>
      </c>
    </row>
    <row r="1959" spans="1:51">
      <c r="A1959" s="3" t="s">
        <v>86</v>
      </c>
      <c r="C1959" s="4">
        <v>3798</v>
      </c>
      <c r="D1959" s="4">
        <v>2254</v>
      </c>
      <c r="E1959" s="4">
        <v>808</v>
      </c>
      <c r="F1959" s="4">
        <v>587</v>
      </c>
      <c r="G1959" s="4">
        <v>148</v>
      </c>
      <c r="H1959" s="4">
        <v>1558</v>
      </c>
      <c r="I1959" s="4">
        <v>1757</v>
      </c>
      <c r="J1959" s="4">
        <v>1318</v>
      </c>
      <c r="K1959" s="4">
        <v>1919</v>
      </c>
      <c r="L1959" s="4">
        <v>321</v>
      </c>
      <c r="M1959" s="4">
        <v>85</v>
      </c>
      <c r="N1959" s="4">
        <v>179</v>
      </c>
      <c r="O1959" s="4">
        <v>774</v>
      </c>
      <c r="P1959" s="4">
        <v>2541</v>
      </c>
      <c r="Q1959" s="4">
        <v>1208</v>
      </c>
      <c r="R1959" s="4">
        <v>2241</v>
      </c>
      <c r="S1959" s="4">
        <v>1635</v>
      </c>
      <c r="T1959" s="4">
        <v>1629</v>
      </c>
      <c r="U1959" s="4">
        <v>691</v>
      </c>
      <c r="V1959" s="4">
        <v>478</v>
      </c>
      <c r="W1959" s="4">
        <v>1179</v>
      </c>
      <c r="X1959" s="4">
        <v>1439</v>
      </c>
      <c r="Y1959" s="4">
        <v>832</v>
      </c>
      <c r="Z1959" s="4">
        <v>718</v>
      </c>
      <c r="AA1959" s="4">
        <v>411</v>
      </c>
      <c r="AB1959" s="4">
        <v>810</v>
      </c>
      <c r="AC1959" s="4">
        <v>2770</v>
      </c>
      <c r="AD1959" s="4">
        <v>186</v>
      </c>
      <c r="AE1959" s="4">
        <v>365</v>
      </c>
      <c r="AF1959" s="4">
        <v>112</v>
      </c>
      <c r="AG1959" s="4">
        <v>1242</v>
      </c>
      <c r="AH1959" s="4">
        <v>1615</v>
      </c>
      <c r="AI1959" s="4">
        <v>813</v>
      </c>
      <c r="AJ1959" s="4">
        <v>1238</v>
      </c>
      <c r="AK1959" s="4">
        <v>2393</v>
      </c>
      <c r="AL1959" s="4">
        <v>997</v>
      </c>
      <c r="AM1959" s="4">
        <v>236</v>
      </c>
      <c r="AN1959" s="4">
        <v>27</v>
      </c>
      <c r="AO1959" s="4">
        <v>2173</v>
      </c>
      <c r="AP1959" s="4">
        <v>56</v>
      </c>
      <c r="AQ1959" s="4">
        <v>1910</v>
      </c>
      <c r="AR1959" s="4">
        <v>1578</v>
      </c>
      <c r="AS1959" s="4">
        <v>230</v>
      </c>
      <c r="AT1959" s="4">
        <v>3340</v>
      </c>
      <c r="AU1959" s="4">
        <v>1158</v>
      </c>
      <c r="AV1959" s="4">
        <v>2157</v>
      </c>
      <c r="AW1959" s="4">
        <v>1723</v>
      </c>
      <c r="AX1959" s="4">
        <v>570</v>
      </c>
      <c r="AY1959" s="4">
        <v>933</v>
      </c>
    </row>
    <row r="1960" spans="1:51">
      <c r="A1960" s="3"/>
    </row>
    <row r="1961" spans="1:51">
      <c r="A1961" s="3" t="s">
        <v>492</v>
      </c>
      <c r="B1961" t="s">
        <v>82</v>
      </c>
      <c r="C1961" s="4">
        <v>121</v>
      </c>
      <c r="D1961" s="4">
        <v>98</v>
      </c>
      <c r="E1961" s="4">
        <v>14</v>
      </c>
      <c r="F1961" s="4">
        <v>8</v>
      </c>
      <c r="G1961" s="4" t="s">
        <v>14</v>
      </c>
      <c r="H1961" s="4">
        <v>34</v>
      </c>
      <c r="I1961" s="4">
        <v>76</v>
      </c>
      <c r="J1961" s="4">
        <v>36</v>
      </c>
      <c r="K1961" s="4">
        <v>80</v>
      </c>
      <c r="L1961" s="4">
        <v>11</v>
      </c>
      <c r="M1961" s="4">
        <v>1</v>
      </c>
      <c r="N1961" s="4">
        <v>3</v>
      </c>
      <c r="O1961" s="4">
        <v>35</v>
      </c>
      <c r="P1961" s="4">
        <v>75</v>
      </c>
      <c r="Q1961" s="4">
        <v>42</v>
      </c>
      <c r="R1961" s="4">
        <v>78</v>
      </c>
      <c r="S1961" s="4">
        <v>59</v>
      </c>
      <c r="T1961" s="4">
        <v>49</v>
      </c>
      <c r="U1961" s="4">
        <v>13</v>
      </c>
      <c r="V1961" s="4">
        <v>22</v>
      </c>
      <c r="W1961" s="4">
        <v>83</v>
      </c>
      <c r="X1961" s="4">
        <v>3</v>
      </c>
      <c r="Y1961" s="4">
        <v>23</v>
      </c>
      <c r="Z1961" s="4">
        <v>24</v>
      </c>
      <c r="AA1961" s="4">
        <v>21</v>
      </c>
      <c r="AB1961" s="4">
        <v>20</v>
      </c>
      <c r="AC1961" s="4">
        <v>88</v>
      </c>
      <c r="AD1961" s="4">
        <v>8</v>
      </c>
      <c r="AE1961" s="4">
        <v>14</v>
      </c>
      <c r="AF1961" s="4">
        <v>3</v>
      </c>
      <c r="AG1961" s="4">
        <v>76</v>
      </c>
      <c r="AH1961" s="4">
        <v>40</v>
      </c>
      <c r="AI1961" s="4">
        <v>2</v>
      </c>
      <c r="AJ1961" s="4">
        <v>3</v>
      </c>
      <c r="AK1961" s="4">
        <v>118</v>
      </c>
      <c r="AL1961" s="4">
        <v>44</v>
      </c>
      <c r="AM1961" s="4">
        <v>10</v>
      </c>
      <c r="AN1961" s="4">
        <v>1</v>
      </c>
      <c r="AO1961" s="4">
        <v>55</v>
      </c>
      <c r="AP1961" s="4">
        <v>3</v>
      </c>
      <c r="AQ1961" s="4">
        <v>49</v>
      </c>
      <c r="AR1961" s="4">
        <v>64</v>
      </c>
      <c r="AS1961" s="4">
        <v>3</v>
      </c>
      <c r="AT1961" s="4">
        <v>116</v>
      </c>
      <c r="AU1961" s="4">
        <v>47</v>
      </c>
      <c r="AV1961" s="4">
        <v>63</v>
      </c>
      <c r="AW1961" s="4">
        <v>60</v>
      </c>
      <c r="AX1961" s="4">
        <v>24</v>
      </c>
      <c r="AY1961" s="4">
        <v>27</v>
      </c>
    </row>
    <row r="1962" spans="1:51">
      <c r="A1962" s="3"/>
      <c r="C1962" s="11">
        <v>0.03</v>
      </c>
      <c r="D1962" s="11">
        <v>0.04</v>
      </c>
      <c r="E1962" s="11">
        <v>0.02</v>
      </c>
      <c r="F1962" s="11">
        <v>0.01</v>
      </c>
      <c r="G1962" s="4" t="s">
        <v>14</v>
      </c>
      <c r="H1962" s="11">
        <v>0.02</v>
      </c>
      <c r="I1962" s="11">
        <v>0.04</v>
      </c>
      <c r="J1962" s="11">
        <v>0.03</v>
      </c>
      <c r="K1962" s="11">
        <v>0.04</v>
      </c>
      <c r="L1962" s="11">
        <v>0.03</v>
      </c>
      <c r="M1962" s="11">
        <v>0.01</v>
      </c>
      <c r="N1962" s="11">
        <v>0.02</v>
      </c>
      <c r="O1962" s="11">
        <v>0.04</v>
      </c>
      <c r="P1962" s="11">
        <v>0.03</v>
      </c>
      <c r="Q1962" s="11">
        <v>0.04</v>
      </c>
      <c r="R1962" s="11">
        <v>0.03</v>
      </c>
      <c r="S1962" s="11">
        <v>0.04</v>
      </c>
      <c r="T1962" s="11">
        <v>0.03</v>
      </c>
      <c r="U1962" s="11">
        <v>0.02</v>
      </c>
      <c r="V1962" s="11">
        <v>0.05</v>
      </c>
      <c r="W1962" s="11">
        <v>7.0000000000000007E-2</v>
      </c>
      <c r="X1962" s="11">
        <v>0</v>
      </c>
      <c r="Y1962" s="11">
        <v>0.03</v>
      </c>
      <c r="Z1962" s="11">
        <v>0.03</v>
      </c>
      <c r="AA1962" s="11">
        <v>0.05</v>
      </c>
      <c r="AB1962" s="11">
        <v>0.02</v>
      </c>
      <c r="AC1962" s="11">
        <v>0.03</v>
      </c>
      <c r="AD1962" s="11">
        <v>0.04</v>
      </c>
      <c r="AE1962" s="11">
        <v>0.04</v>
      </c>
      <c r="AF1962" s="11">
        <v>0.02</v>
      </c>
      <c r="AG1962" s="11">
        <v>0.06</v>
      </c>
      <c r="AH1962" s="11">
        <v>0.03</v>
      </c>
      <c r="AI1962" s="11">
        <v>0</v>
      </c>
      <c r="AJ1962" s="11">
        <v>0</v>
      </c>
      <c r="AK1962" s="11">
        <v>0.05</v>
      </c>
      <c r="AL1962" s="11">
        <v>0.04</v>
      </c>
      <c r="AM1962" s="11">
        <v>0.04</v>
      </c>
      <c r="AN1962" s="11">
        <v>0.04</v>
      </c>
      <c r="AO1962" s="11">
        <v>0.03</v>
      </c>
      <c r="AP1962" s="11">
        <v>0.05</v>
      </c>
      <c r="AQ1962" s="11">
        <v>0.03</v>
      </c>
      <c r="AR1962" s="11">
        <v>0.04</v>
      </c>
      <c r="AS1962" s="11">
        <v>0.01</v>
      </c>
      <c r="AT1962" s="11">
        <v>0.03</v>
      </c>
      <c r="AU1962" s="11">
        <v>0.04</v>
      </c>
      <c r="AV1962" s="11">
        <v>0.03</v>
      </c>
      <c r="AW1962" s="11">
        <v>0.03</v>
      </c>
      <c r="AX1962" s="11">
        <v>0.04</v>
      </c>
      <c r="AY1962" s="11">
        <v>0.03</v>
      </c>
    </row>
    <row r="1963" spans="1:51">
      <c r="A1963" s="3"/>
      <c r="B1963" t="s">
        <v>57</v>
      </c>
      <c r="C1963" s="4">
        <v>3501</v>
      </c>
      <c r="D1963" s="4">
        <v>2034</v>
      </c>
      <c r="E1963" s="4">
        <v>756</v>
      </c>
      <c r="F1963" s="4">
        <v>567</v>
      </c>
      <c r="G1963" s="4">
        <v>144</v>
      </c>
      <c r="H1963" s="4">
        <v>1455</v>
      </c>
      <c r="I1963" s="4">
        <v>1596</v>
      </c>
      <c r="J1963" s="4">
        <v>1213</v>
      </c>
      <c r="K1963" s="4">
        <v>1753</v>
      </c>
      <c r="L1963" s="4">
        <v>289</v>
      </c>
      <c r="M1963" s="4">
        <v>78</v>
      </c>
      <c r="N1963" s="4">
        <v>160</v>
      </c>
      <c r="O1963" s="4">
        <v>695</v>
      </c>
      <c r="P1963" s="4">
        <v>2356</v>
      </c>
      <c r="Q1963" s="4">
        <v>1105</v>
      </c>
      <c r="R1963" s="4">
        <v>2059</v>
      </c>
      <c r="S1963" s="4">
        <v>1502</v>
      </c>
      <c r="T1963" s="4">
        <v>1501</v>
      </c>
      <c r="U1963" s="4">
        <v>664</v>
      </c>
      <c r="V1963" s="4">
        <v>445</v>
      </c>
      <c r="W1963" s="4">
        <v>1033</v>
      </c>
      <c r="X1963" s="4">
        <v>1349</v>
      </c>
      <c r="Y1963" s="4">
        <v>792</v>
      </c>
      <c r="Z1963" s="4">
        <v>680</v>
      </c>
      <c r="AA1963" s="4">
        <v>379</v>
      </c>
      <c r="AB1963" s="4">
        <v>776</v>
      </c>
      <c r="AC1963" s="4">
        <v>2627</v>
      </c>
      <c r="AD1963" s="4">
        <v>176</v>
      </c>
      <c r="AE1963" s="4">
        <v>344</v>
      </c>
      <c r="AF1963" s="4">
        <v>109</v>
      </c>
      <c r="AG1963" s="4">
        <v>1143</v>
      </c>
      <c r="AH1963" s="4">
        <v>1529</v>
      </c>
      <c r="AI1963" s="4">
        <v>788</v>
      </c>
      <c r="AJ1963" s="4">
        <v>1211</v>
      </c>
      <c r="AK1963" s="4">
        <v>2234</v>
      </c>
      <c r="AL1963" s="4">
        <v>943</v>
      </c>
      <c r="AM1963" s="4">
        <v>226</v>
      </c>
      <c r="AN1963" s="4">
        <v>25</v>
      </c>
      <c r="AO1963" s="4">
        <v>2093</v>
      </c>
      <c r="AP1963" s="4">
        <v>50</v>
      </c>
      <c r="AQ1963" s="4">
        <v>1843</v>
      </c>
      <c r="AR1963" s="4">
        <v>1494</v>
      </c>
      <c r="AS1963" s="4">
        <v>223</v>
      </c>
      <c r="AT1963" s="4">
        <v>3210</v>
      </c>
      <c r="AU1963" s="4">
        <v>1051</v>
      </c>
      <c r="AV1963" s="4">
        <v>2000</v>
      </c>
      <c r="AW1963" s="4">
        <v>1635</v>
      </c>
      <c r="AX1963" s="4">
        <v>539</v>
      </c>
      <c r="AY1963" s="4">
        <v>886</v>
      </c>
    </row>
    <row r="1964" spans="1:51">
      <c r="A1964" s="3"/>
      <c r="C1964" s="11">
        <v>0.92</v>
      </c>
      <c r="D1964" s="11">
        <v>0.9</v>
      </c>
      <c r="E1964" s="11">
        <v>0.94</v>
      </c>
      <c r="F1964" s="11">
        <v>0.96</v>
      </c>
      <c r="G1964" s="11">
        <v>0.97</v>
      </c>
      <c r="H1964" s="11">
        <v>0.93</v>
      </c>
      <c r="I1964" s="11">
        <v>0.91</v>
      </c>
      <c r="J1964" s="11">
        <v>0.92</v>
      </c>
      <c r="K1964" s="11">
        <v>0.91</v>
      </c>
      <c r="L1964" s="11">
        <v>0.9</v>
      </c>
      <c r="M1964" s="11">
        <v>0.92</v>
      </c>
      <c r="N1964" s="11">
        <v>0.89</v>
      </c>
      <c r="O1964" s="11">
        <v>0.9</v>
      </c>
      <c r="P1964" s="11">
        <v>0.93</v>
      </c>
      <c r="Q1964" s="11">
        <v>0.91</v>
      </c>
      <c r="R1964" s="11">
        <v>0.92</v>
      </c>
      <c r="S1964" s="11">
        <v>0.92</v>
      </c>
      <c r="T1964" s="11">
        <v>0.92</v>
      </c>
      <c r="U1964" s="11">
        <v>0.96</v>
      </c>
      <c r="V1964" s="11">
        <v>0.93</v>
      </c>
      <c r="W1964" s="11">
        <v>0.88</v>
      </c>
      <c r="X1964" s="11">
        <v>0.94</v>
      </c>
      <c r="Y1964" s="11">
        <v>0.95</v>
      </c>
      <c r="Z1964" s="11">
        <v>0.95</v>
      </c>
      <c r="AA1964" s="11">
        <v>0.92</v>
      </c>
      <c r="AB1964" s="11">
        <v>0.96</v>
      </c>
      <c r="AC1964" s="11">
        <v>0.95</v>
      </c>
      <c r="AD1964" s="11">
        <v>0.95</v>
      </c>
      <c r="AE1964" s="11">
        <v>0.94</v>
      </c>
      <c r="AF1964" s="11">
        <v>0.98</v>
      </c>
      <c r="AG1964" s="11">
        <v>0.92</v>
      </c>
      <c r="AH1964" s="11">
        <v>0.95</v>
      </c>
      <c r="AI1964" s="11">
        <v>0.97</v>
      </c>
      <c r="AJ1964" s="11">
        <v>0.98</v>
      </c>
      <c r="AK1964" s="11">
        <v>0.93</v>
      </c>
      <c r="AL1964" s="11">
        <v>0.95</v>
      </c>
      <c r="AM1964" s="11">
        <v>0.96</v>
      </c>
      <c r="AN1964" s="11">
        <v>0.93</v>
      </c>
      <c r="AO1964" s="11">
        <v>0.96</v>
      </c>
      <c r="AP1964" s="11">
        <v>0.9</v>
      </c>
      <c r="AQ1964" s="11">
        <v>0.96</v>
      </c>
      <c r="AR1964" s="11">
        <v>0.95</v>
      </c>
      <c r="AS1964" s="11">
        <v>0.97</v>
      </c>
      <c r="AT1964" s="11">
        <v>0.96</v>
      </c>
      <c r="AU1964" s="11">
        <v>0.91</v>
      </c>
      <c r="AV1964" s="11">
        <v>0.93</v>
      </c>
      <c r="AW1964" s="11">
        <v>0.95</v>
      </c>
      <c r="AX1964" s="11">
        <v>0.95</v>
      </c>
      <c r="AY1964" s="11">
        <v>0.95</v>
      </c>
    </row>
    <row r="1965" spans="1:51">
      <c r="A1965" s="3"/>
      <c r="B1965" t="s">
        <v>287</v>
      </c>
      <c r="C1965" s="4">
        <v>176</v>
      </c>
      <c r="D1965" s="4">
        <v>122</v>
      </c>
      <c r="E1965" s="4">
        <v>38</v>
      </c>
      <c r="F1965" s="4">
        <v>12</v>
      </c>
      <c r="G1965" s="4">
        <v>4</v>
      </c>
      <c r="H1965" s="4">
        <v>69</v>
      </c>
      <c r="I1965" s="4">
        <v>85</v>
      </c>
      <c r="J1965" s="4">
        <v>69</v>
      </c>
      <c r="K1965" s="4">
        <v>86</v>
      </c>
      <c r="L1965" s="4">
        <v>21</v>
      </c>
      <c r="M1965" s="4">
        <v>6</v>
      </c>
      <c r="N1965" s="4">
        <v>16</v>
      </c>
      <c r="O1965" s="4">
        <v>44</v>
      </c>
      <c r="P1965" s="4">
        <v>111</v>
      </c>
      <c r="Q1965" s="4">
        <v>61</v>
      </c>
      <c r="R1965" s="4">
        <v>103</v>
      </c>
      <c r="S1965" s="4">
        <v>74</v>
      </c>
      <c r="T1965" s="4">
        <v>79</v>
      </c>
      <c r="U1965" s="4">
        <v>14</v>
      </c>
      <c r="V1965" s="4">
        <v>12</v>
      </c>
      <c r="W1965" s="4">
        <v>63</v>
      </c>
      <c r="X1965" s="4">
        <v>87</v>
      </c>
      <c r="Y1965" s="4">
        <v>18</v>
      </c>
      <c r="Z1965" s="4">
        <v>13</v>
      </c>
      <c r="AA1965" s="4">
        <v>11</v>
      </c>
      <c r="AB1965" s="4">
        <v>14</v>
      </c>
      <c r="AC1965" s="4">
        <v>55</v>
      </c>
      <c r="AD1965" s="4">
        <v>2</v>
      </c>
      <c r="AE1965" s="4">
        <v>6</v>
      </c>
      <c r="AF1965" s="4" t="s">
        <v>14</v>
      </c>
      <c r="AG1965" s="4">
        <v>23</v>
      </c>
      <c r="AH1965" s="4">
        <v>45</v>
      </c>
      <c r="AI1965" s="4">
        <v>23</v>
      </c>
      <c r="AJ1965" s="4">
        <v>25</v>
      </c>
      <c r="AK1965" s="4">
        <v>41</v>
      </c>
      <c r="AL1965" s="4">
        <v>10</v>
      </c>
      <c r="AM1965" s="4" t="s">
        <v>14</v>
      </c>
      <c r="AN1965" s="4">
        <v>1</v>
      </c>
      <c r="AO1965" s="4">
        <v>25</v>
      </c>
      <c r="AP1965" s="4">
        <v>3</v>
      </c>
      <c r="AQ1965" s="4">
        <v>18</v>
      </c>
      <c r="AR1965" s="4">
        <v>20</v>
      </c>
      <c r="AS1965" s="4">
        <v>5</v>
      </c>
      <c r="AT1965" s="4">
        <v>14</v>
      </c>
      <c r="AU1965" s="4">
        <v>60</v>
      </c>
      <c r="AV1965" s="4">
        <v>94</v>
      </c>
      <c r="AW1965" s="4">
        <v>28</v>
      </c>
      <c r="AX1965" s="4">
        <v>6</v>
      </c>
      <c r="AY1965" s="4">
        <v>20</v>
      </c>
    </row>
    <row r="1966" spans="1:51">
      <c r="A1966" s="3"/>
      <c r="C1966" s="11">
        <v>0.05</v>
      </c>
      <c r="D1966" s="11">
        <v>0.05</v>
      </c>
      <c r="E1966" s="11">
        <v>0.05</v>
      </c>
      <c r="F1966" s="11">
        <v>0.02</v>
      </c>
      <c r="G1966" s="11">
        <v>0.03</v>
      </c>
      <c r="H1966" s="11">
        <v>0.04</v>
      </c>
      <c r="I1966" s="11">
        <v>0.05</v>
      </c>
      <c r="J1966" s="11">
        <v>0.05</v>
      </c>
      <c r="K1966" s="11">
        <v>0.04</v>
      </c>
      <c r="L1966" s="11">
        <v>7.0000000000000007E-2</v>
      </c>
      <c r="M1966" s="11">
        <v>7.0000000000000007E-2</v>
      </c>
      <c r="N1966" s="11">
        <v>0.09</v>
      </c>
      <c r="O1966" s="11">
        <v>0.06</v>
      </c>
      <c r="P1966" s="11">
        <v>0.04</v>
      </c>
      <c r="Q1966" s="11">
        <v>0.05</v>
      </c>
      <c r="R1966" s="11">
        <v>0.05</v>
      </c>
      <c r="S1966" s="11">
        <v>0.05</v>
      </c>
      <c r="T1966" s="11">
        <v>0.05</v>
      </c>
      <c r="U1966" s="11">
        <v>0.02</v>
      </c>
      <c r="V1966" s="11">
        <v>0.03</v>
      </c>
      <c r="W1966" s="11">
        <v>0.05</v>
      </c>
      <c r="X1966" s="11">
        <v>0.06</v>
      </c>
      <c r="Y1966" s="11">
        <v>0.02</v>
      </c>
      <c r="Z1966" s="11">
        <v>0.02</v>
      </c>
      <c r="AA1966" s="11">
        <v>0.03</v>
      </c>
      <c r="AB1966" s="11">
        <v>0.02</v>
      </c>
      <c r="AC1966" s="11">
        <v>0.02</v>
      </c>
      <c r="AD1966" s="11">
        <v>0.01</v>
      </c>
      <c r="AE1966" s="11">
        <v>0.02</v>
      </c>
      <c r="AF1966" s="4" t="s">
        <v>14</v>
      </c>
      <c r="AG1966" s="11">
        <v>0.02</v>
      </c>
      <c r="AH1966" s="11">
        <v>0.03</v>
      </c>
      <c r="AI1966" s="11">
        <v>0.03</v>
      </c>
      <c r="AJ1966" s="11">
        <v>0.02</v>
      </c>
      <c r="AK1966" s="11">
        <v>0.02</v>
      </c>
      <c r="AL1966" s="11">
        <v>0.01</v>
      </c>
      <c r="AM1966" s="4" t="s">
        <v>14</v>
      </c>
      <c r="AN1966" s="11">
        <v>0.04</v>
      </c>
      <c r="AO1966" s="11">
        <v>0.01</v>
      </c>
      <c r="AP1966" s="11">
        <v>0.05</v>
      </c>
      <c r="AQ1966" s="11">
        <v>0.01</v>
      </c>
      <c r="AR1966" s="11">
        <v>0.01</v>
      </c>
      <c r="AS1966" s="11">
        <v>0.02</v>
      </c>
      <c r="AT1966" s="11">
        <v>0</v>
      </c>
      <c r="AU1966" s="11">
        <v>0.05</v>
      </c>
      <c r="AV1966" s="11">
        <v>0.04</v>
      </c>
      <c r="AW1966" s="11">
        <v>0.02</v>
      </c>
      <c r="AX1966" s="11">
        <v>0.01</v>
      </c>
      <c r="AY1966" s="11">
        <v>0.02</v>
      </c>
    </row>
    <row r="1967" spans="1:51">
      <c r="A1967" s="3"/>
    </row>
    <row r="1968" spans="1:51">
      <c r="A1968" s="3"/>
    </row>
    <row r="1969" spans="1:51">
      <c r="A1969" s="2" t="s">
        <v>493</v>
      </c>
    </row>
    <row r="1970" spans="1:51">
      <c r="A1970" s="3"/>
    </row>
    <row r="1971" spans="1:51" s="10" customFormat="1" ht="29.25" customHeight="1">
      <c r="A1971" s="9"/>
      <c r="C1971" s="7" t="s">
        <v>39</v>
      </c>
      <c r="D1971" s="14" t="s">
        <v>15</v>
      </c>
      <c r="E1971" s="15"/>
      <c r="F1971" s="15"/>
      <c r="G1971" s="15"/>
      <c r="H1971" s="14" t="s">
        <v>16</v>
      </c>
      <c r="I1971" s="15"/>
      <c r="J1971" s="14" t="s">
        <v>17</v>
      </c>
      <c r="K1971" s="15"/>
      <c r="L1971" s="15"/>
      <c r="M1971" s="15"/>
      <c r="N1971" s="15"/>
      <c r="O1971" s="14" t="s">
        <v>40</v>
      </c>
      <c r="P1971" s="15"/>
      <c r="Q1971" s="14" t="s">
        <v>19</v>
      </c>
      <c r="R1971" s="15"/>
      <c r="S1971" s="14" t="s">
        <v>41</v>
      </c>
      <c r="T1971" s="15"/>
      <c r="U1971" s="14" t="s">
        <v>42</v>
      </c>
      <c r="V1971" s="15"/>
      <c r="W1971" s="15"/>
      <c r="X1971" s="15"/>
      <c r="Y1971" s="14" t="s">
        <v>22</v>
      </c>
      <c r="Z1971" s="15"/>
      <c r="AA1971" s="15"/>
      <c r="AB1971" s="15"/>
      <c r="AC1971" s="15"/>
      <c r="AD1971" s="15"/>
      <c r="AE1971" s="15"/>
      <c r="AF1971" s="15"/>
      <c r="AG1971" s="14" t="s">
        <v>23</v>
      </c>
      <c r="AH1971" s="15"/>
      <c r="AI1971" s="15"/>
      <c r="AJ1971" s="14" t="s">
        <v>24</v>
      </c>
      <c r="AK1971" s="15"/>
      <c r="AL1971" s="14" t="s">
        <v>25</v>
      </c>
      <c r="AM1971" s="15"/>
      <c r="AN1971" s="15"/>
      <c r="AO1971" s="15"/>
      <c r="AP1971" s="15"/>
      <c r="AQ1971" s="15"/>
      <c r="AR1971" s="15"/>
      <c r="AS1971" s="14" t="s">
        <v>26</v>
      </c>
      <c r="AT1971" s="15"/>
      <c r="AU1971" s="14" t="s">
        <v>43</v>
      </c>
      <c r="AV1971" s="15"/>
      <c r="AW1971" s="14" t="s">
        <v>44</v>
      </c>
      <c r="AX1971" s="15"/>
      <c r="AY1971" s="15"/>
    </row>
    <row r="1972" spans="1:51" s="7" customFormat="1" ht="32.25" customHeight="1">
      <c r="A1972" s="6"/>
      <c r="D1972" s="8" t="s">
        <v>45</v>
      </c>
      <c r="E1972" s="8" t="s">
        <v>46</v>
      </c>
      <c r="F1972" s="8" t="s">
        <v>47</v>
      </c>
      <c r="G1972" s="8" t="s">
        <v>48</v>
      </c>
      <c r="H1972" s="8" t="s">
        <v>49</v>
      </c>
      <c r="I1972" s="8" t="s">
        <v>50</v>
      </c>
      <c r="J1972" s="8" t="s">
        <v>51</v>
      </c>
      <c r="K1972" s="8" t="s">
        <v>52</v>
      </c>
      <c r="L1972" s="8" t="s">
        <v>53</v>
      </c>
      <c r="M1972" s="8" t="s">
        <v>54</v>
      </c>
      <c r="N1972" s="8" t="s">
        <v>55</v>
      </c>
      <c r="O1972" s="8" t="s">
        <v>56</v>
      </c>
      <c r="P1972" s="8" t="s">
        <v>57</v>
      </c>
      <c r="Q1972" s="8" t="s">
        <v>56</v>
      </c>
      <c r="R1972" s="8" t="s">
        <v>57</v>
      </c>
      <c r="S1972" s="8" t="s">
        <v>56</v>
      </c>
      <c r="T1972" s="8" t="s">
        <v>57</v>
      </c>
      <c r="U1972" s="8" t="s">
        <v>58</v>
      </c>
      <c r="V1972" s="8" t="s">
        <v>59</v>
      </c>
      <c r="W1972" s="8" t="s">
        <v>60</v>
      </c>
      <c r="X1972" s="8" t="s">
        <v>61</v>
      </c>
      <c r="Y1972" s="8" t="s">
        <v>62</v>
      </c>
      <c r="Z1972" s="8" t="s">
        <v>63</v>
      </c>
      <c r="AA1972" s="8" t="s">
        <v>64</v>
      </c>
      <c r="AB1972" s="8" t="s">
        <v>65</v>
      </c>
      <c r="AC1972" s="8" t="s">
        <v>66</v>
      </c>
      <c r="AD1972" s="8" t="s">
        <v>67</v>
      </c>
      <c r="AE1972" s="8" t="s">
        <v>68</v>
      </c>
      <c r="AF1972" s="8" t="s">
        <v>69</v>
      </c>
      <c r="AG1972" s="8" t="s">
        <v>70</v>
      </c>
      <c r="AH1972" s="8" t="s">
        <v>71</v>
      </c>
      <c r="AI1972" s="8" t="s">
        <v>72</v>
      </c>
      <c r="AJ1972" s="8" t="s">
        <v>73</v>
      </c>
      <c r="AK1972" s="8" t="s">
        <v>74</v>
      </c>
      <c r="AL1972" s="8" t="s">
        <v>75</v>
      </c>
      <c r="AM1972" s="8" t="s">
        <v>76</v>
      </c>
      <c r="AN1972" s="8" t="s">
        <v>77</v>
      </c>
      <c r="AO1972" s="8" t="s">
        <v>78</v>
      </c>
      <c r="AP1972" s="8" t="s">
        <v>79</v>
      </c>
      <c r="AQ1972" s="8" t="s">
        <v>80</v>
      </c>
      <c r="AR1972" s="8" t="s">
        <v>81</v>
      </c>
      <c r="AS1972" s="8" t="s">
        <v>82</v>
      </c>
      <c r="AT1972" s="8" t="s">
        <v>57</v>
      </c>
      <c r="AU1972" s="8" t="s">
        <v>56</v>
      </c>
      <c r="AV1972" s="8" t="s">
        <v>57</v>
      </c>
      <c r="AW1972" s="8" t="s">
        <v>83</v>
      </c>
      <c r="AX1972" s="8" t="s">
        <v>84</v>
      </c>
      <c r="AY1972" s="8" t="s">
        <v>85</v>
      </c>
    </row>
    <row r="1973" spans="1:51">
      <c r="A1973" s="3" t="s">
        <v>86</v>
      </c>
      <c r="C1973" s="4">
        <v>3798</v>
      </c>
      <c r="D1973" s="4">
        <v>2254</v>
      </c>
      <c r="E1973" s="4">
        <v>808</v>
      </c>
      <c r="F1973" s="4">
        <v>587</v>
      </c>
      <c r="G1973" s="4">
        <v>148</v>
      </c>
      <c r="H1973" s="4">
        <v>1558</v>
      </c>
      <c r="I1973" s="4">
        <v>1757</v>
      </c>
      <c r="J1973" s="4">
        <v>1318</v>
      </c>
      <c r="K1973" s="4">
        <v>1919</v>
      </c>
      <c r="L1973" s="4">
        <v>321</v>
      </c>
      <c r="M1973" s="4">
        <v>85</v>
      </c>
      <c r="N1973" s="4">
        <v>179</v>
      </c>
      <c r="O1973" s="4">
        <v>774</v>
      </c>
      <c r="P1973" s="4">
        <v>2541</v>
      </c>
      <c r="Q1973" s="4">
        <v>1208</v>
      </c>
      <c r="R1973" s="4">
        <v>2241</v>
      </c>
      <c r="S1973" s="4">
        <v>1635</v>
      </c>
      <c r="T1973" s="4">
        <v>1629</v>
      </c>
      <c r="U1973" s="4">
        <v>691</v>
      </c>
      <c r="V1973" s="4">
        <v>478</v>
      </c>
      <c r="W1973" s="4">
        <v>1179</v>
      </c>
      <c r="X1973" s="4">
        <v>1439</v>
      </c>
      <c r="Y1973" s="4">
        <v>832</v>
      </c>
      <c r="Z1973" s="4">
        <v>718</v>
      </c>
      <c r="AA1973" s="4">
        <v>411</v>
      </c>
      <c r="AB1973" s="4">
        <v>810</v>
      </c>
      <c r="AC1973" s="4">
        <v>2770</v>
      </c>
      <c r="AD1973" s="4">
        <v>186</v>
      </c>
      <c r="AE1973" s="4">
        <v>365</v>
      </c>
      <c r="AF1973" s="4">
        <v>112</v>
      </c>
      <c r="AG1973" s="4">
        <v>1242</v>
      </c>
      <c r="AH1973" s="4">
        <v>1615</v>
      </c>
      <c r="AI1973" s="4">
        <v>813</v>
      </c>
      <c r="AJ1973" s="4">
        <v>1238</v>
      </c>
      <c r="AK1973" s="4">
        <v>2393</v>
      </c>
      <c r="AL1973" s="4">
        <v>997</v>
      </c>
      <c r="AM1973" s="4">
        <v>236</v>
      </c>
      <c r="AN1973" s="4">
        <v>27</v>
      </c>
      <c r="AO1973" s="4">
        <v>2173</v>
      </c>
      <c r="AP1973" s="4">
        <v>56</v>
      </c>
      <c r="AQ1973" s="4">
        <v>1910</v>
      </c>
      <c r="AR1973" s="4">
        <v>1578</v>
      </c>
      <c r="AS1973" s="4">
        <v>230</v>
      </c>
      <c r="AT1973" s="4">
        <v>3340</v>
      </c>
      <c r="AU1973" s="4">
        <v>1158</v>
      </c>
      <c r="AV1973" s="4">
        <v>2157</v>
      </c>
      <c r="AW1973" s="4">
        <v>1723</v>
      </c>
      <c r="AX1973" s="4">
        <v>570</v>
      </c>
      <c r="AY1973" s="4">
        <v>933</v>
      </c>
    </row>
    <row r="1974" spans="1:51">
      <c r="A1974" s="3"/>
    </row>
    <row r="1975" spans="1:51">
      <c r="A1975" s="3" t="s">
        <v>494</v>
      </c>
      <c r="B1975" t="s">
        <v>57</v>
      </c>
      <c r="C1975" s="4">
        <v>2538</v>
      </c>
      <c r="D1975" s="4">
        <v>1392</v>
      </c>
      <c r="E1975" s="4">
        <v>528</v>
      </c>
      <c r="F1975" s="4">
        <v>494</v>
      </c>
      <c r="G1975" s="4">
        <v>125</v>
      </c>
      <c r="H1975" s="4">
        <v>1148</v>
      </c>
      <c r="I1975" s="4">
        <v>1000</v>
      </c>
      <c r="J1975" s="4">
        <v>826</v>
      </c>
      <c r="K1975" s="4">
        <v>1288</v>
      </c>
      <c r="L1975" s="4">
        <v>175</v>
      </c>
      <c r="M1975" s="4">
        <v>50</v>
      </c>
      <c r="N1975" s="4">
        <v>101</v>
      </c>
      <c r="O1975" s="4">
        <v>467</v>
      </c>
      <c r="P1975" s="4">
        <v>1682</v>
      </c>
      <c r="Q1975" s="4">
        <v>729</v>
      </c>
      <c r="R1975" s="4">
        <v>1515</v>
      </c>
      <c r="S1975" s="4">
        <v>1034</v>
      </c>
      <c r="T1975" s="4">
        <v>1078</v>
      </c>
      <c r="U1975" s="4">
        <v>577</v>
      </c>
      <c r="V1975" s="4">
        <v>399</v>
      </c>
      <c r="W1975" s="4">
        <v>669</v>
      </c>
      <c r="X1975" s="4">
        <v>883</v>
      </c>
      <c r="Y1975" s="4">
        <v>564</v>
      </c>
      <c r="Z1975" s="4">
        <v>501</v>
      </c>
      <c r="AA1975" s="4">
        <v>287</v>
      </c>
      <c r="AB1975" s="4">
        <v>567</v>
      </c>
      <c r="AC1975" s="4">
        <v>1919</v>
      </c>
      <c r="AD1975" s="4">
        <v>135</v>
      </c>
      <c r="AE1975" s="4">
        <v>242</v>
      </c>
      <c r="AF1975" s="4">
        <v>60</v>
      </c>
      <c r="AG1975" s="4">
        <v>1041</v>
      </c>
      <c r="AH1975" s="4">
        <v>871</v>
      </c>
      <c r="AI1975" s="4">
        <v>604</v>
      </c>
      <c r="AJ1975" s="4">
        <v>931</v>
      </c>
      <c r="AK1975" s="4">
        <v>1569</v>
      </c>
      <c r="AL1975" s="4">
        <v>710</v>
      </c>
      <c r="AM1975" s="4">
        <v>185</v>
      </c>
      <c r="AN1975" s="4">
        <v>22</v>
      </c>
      <c r="AO1975" s="4">
        <v>1471</v>
      </c>
      <c r="AP1975" s="4">
        <v>41</v>
      </c>
      <c r="AQ1975" s="4">
        <v>1299</v>
      </c>
      <c r="AR1975" s="4">
        <v>1131</v>
      </c>
      <c r="AS1975" s="4">
        <v>162</v>
      </c>
      <c r="AT1975" s="4">
        <v>2329</v>
      </c>
      <c r="AU1975" s="4">
        <v>697</v>
      </c>
      <c r="AV1975" s="4">
        <v>1451</v>
      </c>
      <c r="AW1975" s="4">
        <v>1176</v>
      </c>
      <c r="AX1975" s="4">
        <v>383</v>
      </c>
      <c r="AY1975" s="4">
        <v>645</v>
      </c>
    </row>
    <row r="1976" spans="1:51">
      <c r="A1976" s="3"/>
      <c r="C1976" s="11">
        <v>0.67</v>
      </c>
      <c r="D1976" s="11">
        <v>0.62</v>
      </c>
      <c r="E1976" s="11">
        <v>0.65</v>
      </c>
      <c r="F1976" s="11">
        <v>0.84</v>
      </c>
      <c r="G1976" s="11">
        <v>0.84</v>
      </c>
      <c r="H1976" s="11">
        <v>0.74</v>
      </c>
      <c r="I1976" s="11">
        <v>0.56999999999999995</v>
      </c>
      <c r="J1976" s="11">
        <v>0.63</v>
      </c>
      <c r="K1976" s="11">
        <v>0.67</v>
      </c>
      <c r="L1976" s="11">
        <v>0.54</v>
      </c>
      <c r="M1976" s="11">
        <v>0.59</v>
      </c>
      <c r="N1976" s="11">
        <v>0.56999999999999995</v>
      </c>
      <c r="O1976" s="11">
        <v>0.6</v>
      </c>
      <c r="P1976" s="11">
        <v>0.66</v>
      </c>
      <c r="Q1976" s="11">
        <v>0.6</v>
      </c>
      <c r="R1976" s="11">
        <v>0.68</v>
      </c>
      <c r="S1976" s="11">
        <v>0.63</v>
      </c>
      <c r="T1976" s="11">
        <v>0.66</v>
      </c>
      <c r="U1976" s="11">
        <v>0.84</v>
      </c>
      <c r="V1976" s="11">
        <v>0.83</v>
      </c>
      <c r="W1976" s="11">
        <v>0.56999999999999995</v>
      </c>
      <c r="X1976" s="11">
        <v>0.61</v>
      </c>
      <c r="Y1976" s="11">
        <v>0.68</v>
      </c>
      <c r="Z1976" s="11">
        <v>0.7</v>
      </c>
      <c r="AA1976" s="11">
        <v>0.7</v>
      </c>
      <c r="AB1976" s="11">
        <v>0.7</v>
      </c>
      <c r="AC1976" s="11">
        <v>0.69</v>
      </c>
      <c r="AD1976" s="11">
        <v>0.73</v>
      </c>
      <c r="AE1976" s="11">
        <v>0.66</v>
      </c>
      <c r="AF1976" s="11">
        <v>0.54</v>
      </c>
      <c r="AG1976" s="11">
        <v>0.84</v>
      </c>
      <c r="AH1976" s="11">
        <v>0.54</v>
      </c>
      <c r="AI1976" s="11">
        <v>0.74</v>
      </c>
      <c r="AJ1976" s="11">
        <v>0.75</v>
      </c>
      <c r="AK1976" s="11">
        <v>0.66</v>
      </c>
      <c r="AL1976" s="11">
        <v>0.71</v>
      </c>
      <c r="AM1976" s="11">
        <v>0.79</v>
      </c>
      <c r="AN1976" s="11">
        <v>0.83</v>
      </c>
      <c r="AO1976" s="11">
        <v>0.68</v>
      </c>
      <c r="AP1976" s="11">
        <v>0.74</v>
      </c>
      <c r="AQ1976" s="11">
        <v>0.68</v>
      </c>
      <c r="AR1976" s="11">
        <v>0.72</v>
      </c>
      <c r="AS1976" s="11">
        <v>0.7</v>
      </c>
      <c r="AT1976" s="11">
        <v>0.7</v>
      </c>
      <c r="AU1976" s="11">
        <v>0.6</v>
      </c>
      <c r="AV1976" s="11">
        <v>0.67</v>
      </c>
      <c r="AW1976" s="11">
        <v>0.68</v>
      </c>
      <c r="AX1976" s="11">
        <v>0.67</v>
      </c>
      <c r="AY1976" s="11">
        <v>0.69</v>
      </c>
    </row>
    <row r="1977" spans="1:51">
      <c r="A1977" s="3"/>
      <c r="B1977" t="s">
        <v>495</v>
      </c>
      <c r="C1977" s="4">
        <v>728</v>
      </c>
      <c r="D1977" s="4">
        <v>525</v>
      </c>
      <c r="E1977" s="4">
        <v>143</v>
      </c>
      <c r="F1977" s="4">
        <v>44</v>
      </c>
      <c r="G1977" s="4">
        <v>17</v>
      </c>
      <c r="H1977" s="4">
        <v>230</v>
      </c>
      <c r="I1977" s="4">
        <v>461</v>
      </c>
      <c r="J1977" s="4">
        <v>277</v>
      </c>
      <c r="K1977" s="4">
        <v>384</v>
      </c>
      <c r="L1977" s="4">
        <v>89</v>
      </c>
      <c r="M1977" s="4">
        <v>18</v>
      </c>
      <c r="N1977" s="4">
        <v>40</v>
      </c>
      <c r="O1977" s="4">
        <v>172</v>
      </c>
      <c r="P1977" s="4">
        <v>518</v>
      </c>
      <c r="Q1977" s="4">
        <v>280</v>
      </c>
      <c r="R1977" s="4">
        <v>429</v>
      </c>
      <c r="S1977" s="4">
        <v>371</v>
      </c>
      <c r="T1977" s="4">
        <v>311</v>
      </c>
      <c r="U1977" s="4">
        <v>64</v>
      </c>
      <c r="V1977" s="4">
        <v>48</v>
      </c>
      <c r="W1977" s="4">
        <v>365</v>
      </c>
      <c r="X1977" s="4">
        <v>251</v>
      </c>
      <c r="Y1977" s="4">
        <v>166</v>
      </c>
      <c r="Z1977" s="4">
        <v>140</v>
      </c>
      <c r="AA1977" s="4">
        <v>71</v>
      </c>
      <c r="AB1977" s="4">
        <v>159</v>
      </c>
      <c r="AC1977" s="4">
        <v>536</v>
      </c>
      <c r="AD1977" s="4">
        <v>34</v>
      </c>
      <c r="AE1977" s="4">
        <v>84</v>
      </c>
      <c r="AF1977" s="4">
        <v>39</v>
      </c>
      <c r="AG1977" s="4">
        <v>114</v>
      </c>
      <c r="AH1977" s="4">
        <v>558</v>
      </c>
      <c r="AI1977" s="4">
        <v>43</v>
      </c>
      <c r="AJ1977" s="4">
        <v>176</v>
      </c>
      <c r="AK1977" s="4">
        <v>541</v>
      </c>
      <c r="AL1977" s="4">
        <v>182</v>
      </c>
      <c r="AM1977" s="4">
        <v>44</v>
      </c>
      <c r="AN1977" s="4">
        <v>3</v>
      </c>
      <c r="AO1977" s="4">
        <v>466</v>
      </c>
      <c r="AP1977" s="4">
        <v>4</v>
      </c>
      <c r="AQ1977" s="4">
        <v>403</v>
      </c>
      <c r="AR1977" s="4">
        <v>296</v>
      </c>
      <c r="AS1977" s="4">
        <v>35</v>
      </c>
      <c r="AT1977" s="4">
        <v>676</v>
      </c>
      <c r="AU1977" s="4">
        <v>273</v>
      </c>
      <c r="AV1977" s="4">
        <v>418</v>
      </c>
      <c r="AW1977" s="4">
        <v>365</v>
      </c>
      <c r="AX1977" s="4">
        <v>114</v>
      </c>
      <c r="AY1977" s="4">
        <v>186</v>
      </c>
    </row>
    <row r="1978" spans="1:51">
      <c r="A1978" s="3"/>
      <c r="C1978" s="11">
        <v>0.19</v>
      </c>
      <c r="D1978" s="11">
        <v>0.23</v>
      </c>
      <c r="E1978" s="11">
        <v>0.18</v>
      </c>
      <c r="F1978" s="11">
        <v>7.0000000000000007E-2</v>
      </c>
      <c r="G1978" s="11">
        <v>0.11</v>
      </c>
      <c r="H1978" s="11">
        <v>0.15</v>
      </c>
      <c r="I1978" s="11">
        <v>0.26</v>
      </c>
      <c r="J1978" s="11">
        <v>0.21</v>
      </c>
      <c r="K1978" s="11">
        <v>0.2</v>
      </c>
      <c r="L1978" s="11">
        <v>0.28000000000000003</v>
      </c>
      <c r="M1978" s="11">
        <v>0.21</v>
      </c>
      <c r="N1978" s="11">
        <v>0.23</v>
      </c>
      <c r="O1978" s="11">
        <v>0.22</v>
      </c>
      <c r="P1978" s="11">
        <v>0.2</v>
      </c>
      <c r="Q1978" s="11">
        <v>0.23</v>
      </c>
      <c r="R1978" s="11">
        <v>0.19</v>
      </c>
      <c r="S1978" s="11">
        <v>0.23</v>
      </c>
      <c r="T1978" s="11">
        <v>0.19</v>
      </c>
      <c r="U1978" s="11">
        <v>0.09</v>
      </c>
      <c r="V1978" s="11">
        <v>0.1</v>
      </c>
      <c r="W1978" s="11">
        <v>0.31</v>
      </c>
      <c r="X1978" s="11">
        <v>0.17</v>
      </c>
      <c r="Y1978" s="11">
        <v>0.2</v>
      </c>
      <c r="Z1978" s="11">
        <v>0.19</v>
      </c>
      <c r="AA1978" s="11">
        <v>0.17</v>
      </c>
      <c r="AB1978" s="11">
        <v>0.2</v>
      </c>
      <c r="AC1978" s="11">
        <v>0.19</v>
      </c>
      <c r="AD1978" s="11">
        <v>0.18</v>
      </c>
      <c r="AE1978" s="11">
        <v>0.23</v>
      </c>
      <c r="AF1978" s="11">
        <v>0.35</v>
      </c>
      <c r="AG1978" s="11">
        <v>0.09</v>
      </c>
      <c r="AH1978" s="11">
        <v>0.35</v>
      </c>
      <c r="AI1978" s="11">
        <v>0.05</v>
      </c>
      <c r="AJ1978" s="11">
        <v>0.14000000000000001</v>
      </c>
      <c r="AK1978" s="11">
        <v>0.23</v>
      </c>
      <c r="AL1978" s="11">
        <v>0.18</v>
      </c>
      <c r="AM1978" s="11">
        <v>0.19</v>
      </c>
      <c r="AN1978" s="11">
        <v>0.11</v>
      </c>
      <c r="AO1978" s="11">
        <v>0.21</v>
      </c>
      <c r="AP1978" s="11">
        <v>7.0000000000000007E-2</v>
      </c>
      <c r="AQ1978" s="11">
        <v>0.21</v>
      </c>
      <c r="AR1978" s="11">
        <v>0.19</v>
      </c>
      <c r="AS1978" s="11">
        <v>0.15</v>
      </c>
      <c r="AT1978" s="11">
        <v>0.2</v>
      </c>
      <c r="AU1978" s="11">
        <v>0.24</v>
      </c>
      <c r="AV1978" s="11">
        <v>0.19</v>
      </c>
      <c r="AW1978" s="11">
        <v>0.21</v>
      </c>
      <c r="AX1978" s="11">
        <v>0.2</v>
      </c>
      <c r="AY1978" s="11">
        <v>0.2</v>
      </c>
    </row>
    <row r="1979" spans="1:51">
      <c r="A1979" s="3"/>
      <c r="B1979" t="s">
        <v>496</v>
      </c>
      <c r="C1979" s="4">
        <v>47</v>
      </c>
      <c r="D1979" s="4">
        <v>36</v>
      </c>
      <c r="E1979" s="4">
        <v>10</v>
      </c>
      <c r="F1979" s="4" t="s">
        <v>14</v>
      </c>
      <c r="G1979" s="4">
        <v>1</v>
      </c>
      <c r="H1979" s="4">
        <v>10</v>
      </c>
      <c r="I1979" s="4">
        <v>37</v>
      </c>
      <c r="J1979" s="4">
        <v>19</v>
      </c>
      <c r="K1979" s="4">
        <v>25</v>
      </c>
      <c r="L1979" s="4">
        <v>8</v>
      </c>
      <c r="M1979" s="4" t="s">
        <v>14</v>
      </c>
      <c r="N1979" s="4">
        <v>5</v>
      </c>
      <c r="O1979" s="4">
        <v>15</v>
      </c>
      <c r="P1979" s="4">
        <v>32</v>
      </c>
      <c r="Q1979" s="4">
        <v>21</v>
      </c>
      <c r="R1979" s="4">
        <v>25</v>
      </c>
      <c r="S1979" s="4">
        <v>25</v>
      </c>
      <c r="T1979" s="4">
        <v>21</v>
      </c>
      <c r="U1979" s="4">
        <v>3</v>
      </c>
      <c r="V1979" s="4" t="s">
        <v>14</v>
      </c>
      <c r="W1979" s="4">
        <v>25</v>
      </c>
      <c r="X1979" s="4">
        <v>19</v>
      </c>
      <c r="Y1979" s="4">
        <v>6</v>
      </c>
      <c r="Z1979" s="4">
        <v>9</v>
      </c>
      <c r="AA1979" s="4">
        <v>4</v>
      </c>
      <c r="AB1979" s="4">
        <v>15</v>
      </c>
      <c r="AC1979" s="4">
        <v>33</v>
      </c>
      <c r="AD1979" s="4">
        <v>1</v>
      </c>
      <c r="AE1979" s="4">
        <v>6</v>
      </c>
      <c r="AF1979" s="4">
        <v>3</v>
      </c>
      <c r="AG1979" s="4">
        <v>2</v>
      </c>
      <c r="AH1979" s="4">
        <v>40</v>
      </c>
      <c r="AI1979" s="4">
        <v>5</v>
      </c>
      <c r="AJ1979" s="4">
        <v>7</v>
      </c>
      <c r="AK1979" s="4">
        <v>39</v>
      </c>
      <c r="AL1979" s="4">
        <v>7</v>
      </c>
      <c r="AM1979" s="4" t="s">
        <v>14</v>
      </c>
      <c r="AN1979" s="4" t="s">
        <v>14</v>
      </c>
      <c r="AO1979" s="4">
        <v>34</v>
      </c>
      <c r="AP1979" s="4">
        <v>1</v>
      </c>
      <c r="AQ1979" s="4">
        <v>28</v>
      </c>
      <c r="AR1979" s="4">
        <v>14</v>
      </c>
      <c r="AS1979" s="4">
        <v>5</v>
      </c>
      <c r="AT1979" s="4">
        <v>39</v>
      </c>
      <c r="AU1979" s="4">
        <v>23</v>
      </c>
      <c r="AV1979" s="4">
        <v>24</v>
      </c>
      <c r="AW1979" s="4">
        <v>24</v>
      </c>
      <c r="AX1979" s="4">
        <v>6</v>
      </c>
      <c r="AY1979" s="4">
        <v>12</v>
      </c>
    </row>
    <row r="1980" spans="1:51">
      <c r="A1980" s="3"/>
      <c r="C1980" s="11">
        <v>0.01</v>
      </c>
      <c r="D1980" s="11">
        <v>0.02</v>
      </c>
      <c r="E1980" s="11">
        <v>0.01</v>
      </c>
      <c r="F1980" s="4" t="s">
        <v>14</v>
      </c>
      <c r="G1980" s="11">
        <v>0.01</v>
      </c>
      <c r="H1980" s="11">
        <v>0.01</v>
      </c>
      <c r="I1980" s="11">
        <v>0.02</v>
      </c>
      <c r="J1980" s="11">
        <v>0.01</v>
      </c>
      <c r="K1980" s="11">
        <v>0.01</v>
      </c>
      <c r="L1980" s="11">
        <v>0.02</v>
      </c>
      <c r="M1980" s="4" t="s">
        <v>14</v>
      </c>
      <c r="N1980" s="11">
        <v>0.03</v>
      </c>
      <c r="O1980" s="11">
        <v>0.02</v>
      </c>
      <c r="P1980" s="11">
        <v>0.01</v>
      </c>
      <c r="Q1980" s="11">
        <v>0.02</v>
      </c>
      <c r="R1980" s="11">
        <v>0.01</v>
      </c>
      <c r="S1980" s="11">
        <v>0.02</v>
      </c>
      <c r="T1980" s="11">
        <v>0.01</v>
      </c>
      <c r="U1980" s="11">
        <v>0</v>
      </c>
      <c r="V1980" s="4" t="s">
        <v>14</v>
      </c>
      <c r="W1980" s="11">
        <v>0.02</v>
      </c>
      <c r="X1980" s="11">
        <v>0.01</v>
      </c>
      <c r="Y1980" s="11">
        <v>0.01</v>
      </c>
      <c r="Z1980" s="11">
        <v>0.01</v>
      </c>
      <c r="AA1980" s="11">
        <v>0.01</v>
      </c>
      <c r="AB1980" s="11">
        <v>0.02</v>
      </c>
      <c r="AC1980" s="11">
        <v>0.01</v>
      </c>
      <c r="AD1980" s="11">
        <v>0.01</v>
      </c>
      <c r="AE1980" s="11">
        <v>0.02</v>
      </c>
      <c r="AF1980" s="11">
        <v>0.02</v>
      </c>
      <c r="AG1980" s="11">
        <v>0</v>
      </c>
      <c r="AH1980" s="11">
        <v>0.02</v>
      </c>
      <c r="AI1980" s="11">
        <v>0.01</v>
      </c>
      <c r="AJ1980" s="11">
        <v>0.01</v>
      </c>
      <c r="AK1980" s="11">
        <v>0.02</v>
      </c>
      <c r="AL1980" s="11">
        <v>0.01</v>
      </c>
      <c r="AM1980" s="4" t="s">
        <v>14</v>
      </c>
      <c r="AN1980" s="4" t="s">
        <v>14</v>
      </c>
      <c r="AO1980" s="11">
        <v>0.02</v>
      </c>
      <c r="AP1980" s="11">
        <v>0.02</v>
      </c>
      <c r="AQ1980" s="11">
        <v>0.01</v>
      </c>
      <c r="AR1980" s="11">
        <v>0.01</v>
      </c>
      <c r="AS1980" s="11">
        <v>0.02</v>
      </c>
      <c r="AT1980" s="11">
        <v>0.01</v>
      </c>
      <c r="AU1980" s="11">
        <v>0.02</v>
      </c>
      <c r="AV1980" s="11">
        <v>0.01</v>
      </c>
      <c r="AW1980" s="11">
        <v>0.01</v>
      </c>
      <c r="AX1980" s="11">
        <v>0.01</v>
      </c>
      <c r="AY1980" s="11">
        <v>0.01</v>
      </c>
    </row>
    <row r="1981" spans="1:51">
      <c r="A1981" s="3"/>
      <c r="B1981" t="s">
        <v>497</v>
      </c>
      <c r="C1981" s="4">
        <v>94</v>
      </c>
      <c r="D1981" s="4">
        <v>58</v>
      </c>
      <c r="E1981" s="4">
        <v>26</v>
      </c>
      <c r="F1981" s="4">
        <v>8</v>
      </c>
      <c r="G1981" s="4">
        <v>2</v>
      </c>
      <c r="H1981" s="4">
        <v>30</v>
      </c>
      <c r="I1981" s="4">
        <v>53</v>
      </c>
      <c r="J1981" s="4">
        <v>37</v>
      </c>
      <c r="K1981" s="4">
        <v>37</v>
      </c>
      <c r="L1981" s="4">
        <v>9</v>
      </c>
      <c r="M1981" s="4">
        <v>2</v>
      </c>
      <c r="N1981" s="4">
        <v>6</v>
      </c>
      <c r="O1981" s="4">
        <v>22</v>
      </c>
      <c r="P1981" s="4">
        <v>62</v>
      </c>
      <c r="Q1981" s="4">
        <v>35</v>
      </c>
      <c r="R1981" s="4">
        <v>52</v>
      </c>
      <c r="S1981" s="4">
        <v>38</v>
      </c>
      <c r="T1981" s="4">
        <v>46</v>
      </c>
      <c r="U1981" s="4">
        <v>10</v>
      </c>
      <c r="V1981" s="4">
        <v>7</v>
      </c>
      <c r="W1981" s="4">
        <v>27</v>
      </c>
      <c r="X1981" s="4">
        <v>50</v>
      </c>
      <c r="Y1981" s="4">
        <v>23</v>
      </c>
      <c r="Z1981" s="4">
        <v>19</v>
      </c>
      <c r="AA1981" s="4">
        <v>7</v>
      </c>
      <c r="AB1981" s="4">
        <v>21</v>
      </c>
      <c r="AC1981" s="4">
        <v>70</v>
      </c>
      <c r="AD1981" s="4">
        <v>2</v>
      </c>
      <c r="AE1981" s="4">
        <v>10</v>
      </c>
      <c r="AF1981" s="4">
        <v>1</v>
      </c>
      <c r="AG1981" s="4">
        <v>19</v>
      </c>
      <c r="AH1981" s="4">
        <v>40</v>
      </c>
      <c r="AI1981" s="4">
        <v>36</v>
      </c>
      <c r="AJ1981" s="4">
        <v>31</v>
      </c>
      <c r="AK1981" s="4">
        <v>61</v>
      </c>
      <c r="AL1981" s="4">
        <v>19</v>
      </c>
      <c r="AM1981" s="4">
        <v>1</v>
      </c>
      <c r="AN1981" s="4" t="s">
        <v>14</v>
      </c>
      <c r="AO1981" s="4">
        <v>65</v>
      </c>
      <c r="AP1981" s="4">
        <v>4</v>
      </c>
      <c r="AQ1981" s="4">
        <v>58</v>
      </c>
      <c r="AR1981" s="4">
        <v>31</v>
      </c>
      <c r="AS1981" s="4">
        <v>12</v>
      </c>
      <c r="AT1981" s="4">
        <v>78</v>
      </c>
      <c r="AU1981" s="4">
        <v>31</v>
      </c>
      <c r="AV1981" s="4">
        <v>53</v>
      </c>
      <c r="AW1981" s="4">
        <v>51</v>
      </c>
      <c r="AX1981" s="4">
        <v>13</v>
      </c>
      <c r="AY1981" s="4">
        <v>21</v>
      </c>
    </row>
    <row r="1982" spans="1:51">
      <c r="A1982" s="3"/>
      <c r="C1982" s="11">
        <v>0.02</v>
      </c>
      <c r="D1982" s="11">
        <v>0.03</v>
      </c>
      <c r="E1982" s="11">
        <v>0.03</v>
      </c>
      <c r="F1982" s="11">
        <v>0.01</v>
      </c>
      <c r="G1982" s="11">
        <v>0.01</v>
      </c>
      <c r="H1982" s="11">
        <v>0.02</v>
      </c>
      <c r="I1982" s="11">
        <v>0.03</v>
      </c>
      <c r="J1982" s="11">
        <v>0.03</v>
      </c>
      <c r="K1982" s="11">
        <v>0.02</v>
      </c>
      <c r="L1982" s="11">
        <v>0.03</v>
      </c>
      <c r="M1982" s="11">
        <v>0.02</v>
      </c>
      <c r="N1982" s="11">
        <v>0.03</v>
      </c>
      <c r="O1982" s="11">
        <v>0.03</v>
      </c>
      <c r="P1982" s="11">
        <v>0.02</v>
      </c>
      <c r="Q1982" s="11">
        <v>0.03</v>
      </c>
      <c r="R1982" s="11">
        <v>0.02</v>
      </c>
      <c r="S1982" s="11">
        <v>0.02</v>
      </c>
      <c r="T1982" s="11">
        <v>0.03</v>
      </c>
      <c r="U1982" s="11">
        <v>0.01</v>
      </c>
      <c r="V1982" s="11">
        <v>0.01</v>
      </c>
      <c r="W1982" s="11">
        <v>0.02</v>
      </c>
      <c r="X1982" s="11">
        <v>0.04</v>
      </c>
      <c r="Y1982" s="11">
        <v>0.03</v>
      </c>
      <c r="Z1982" s="11">
        <v>0.03</v>
      </c>
      <c r="AA1982" s="11">
        <v>0.02</v>
      </c>
      <c r="AB1982" s="11">
        <v>0.03</v>
      </c>
      <c r="AC1982" s="11">
        <v>0.03</v>
      </c>
      <c r="AD1982" s="11">
        <v>0.01</v>
      </c>
      <c r="AE1982" s="11">
        <v>0.03</v>
      </c>
      <c r="AF1982" s="11">
        <v>0.01</v>
      </c>
      <c r="AG1982" s="11">
        <v>0.01</v>
      </c>
      <c r="AH1982" s="11">
        <v>0.02</v>
      </c>
      <c r="AI1982" s="11">
        <v>0.04</v>
      </c>
      <c r="AJ1982" s="11">
        <v>0.02</v>
      </c>
      <c r="AK1982" s="11">
        <v>0.03</v>
      </c>
      <c r="AL1982" s="11">
        <v>0.02</v>
      </c>
      <c r="AM1982" s="11">
        <v>0</v>
      </c>
      <c r="AN1982" s="4" t="s">
        <v>14</v>
      </c>
      <c r="AO1982" s="11">
        <v>0.03</v>
      </c>
      <c r="AP1982" s="11">
        <v>7.0000000000000007E-2</v>
      </c>
      <c r="AQ1982" s="11">
        <v>0.03</v>
      </c>
      <c r="AR1982" s="11">
        <v>0.02</v>
      </c>
      <c r="AS1982" s="11">
        <v>0.05</v>
      </c>
      <c r="AT1982" s="11">
        <v>0.02</v>
      </c>
      <c r="AU1982" s="11">
        <v>0.03</v>
      </c>
      <c r="AV1982" s="11">
        <v>0.02</v>
      </c>
      <c r="AW1982" s="11">
        <v>0.03</v>
      </c>
      <c r="AX1982" s="11">
        <v>0.02</v>
      </c>
      <c r="AY1982" s="11">
        <v>0.02</v>
      </c>
    </row>
    <row r="1983" spans="1:51">
      <c r="A1983" s="3"/>
      <c r="B1983" t="s">
        <v>498</v>
      </c>
      <c r="C1983" s="4">
        <v>261</v>
      </c>
      <c r="D1983" s="4">
        <v>174</v>
      </c>
      <c r="E1983" s="4">
        <v>66</v>
      </c>
      <c r="F1983" s="4">
        <v>19</v>
      </c>
      <c r="G1983" s="4">
        <v>3</v>
      </c>
      <c r="H1983" s="4">
        <v>85</v>
      </c>
      <c r="I1983" s="4">
        <v>157</v>
      </c>
      <c r="J1983" s="4">
        <v>107</v>
      </c>
      <c r="K1983" s="4">
        <v>123</v>
      </c>
      <c r="L1983" s="4">
        <v>30</v>
      </c>
      <c r="M1983" s="4">
        <v>7</v>
      </c>
      <c r="N1983" s="4">
        <v>20</v>
      </c>
      <c r="O1983" s="4">
        <v>69</v>
      </c>
      <c r="P1983" s="4">
        <v>173</v>
      </c>
      <c r="Q1983" s="4">
        <v>120</v>
      </c>
      <c r="R1983" s="4">
        <v>133</v>
      </c>
      <c r="S1983" s="4">
        <v>119</v>
      </c>
      <c r="T1983" s="4">
        <v>122</v>
      </c>
      <c r="U1983" s="4">
        <v>16</v>
      </c>
      <c r="V1983" s="4">
        <v>12</v>
      </c>
      <c r="W1983" s="4">
        <v>71</v>
      </c>
      <c r="X1983" s="4">
        <v>163</v>
      </c>
      <c r="Y1983" s="4">
        <v>62</v>
      </c>
      <c r="Z1983" s="4">
        <v>47</v>
      </c>
      <c r="AA1983" s="4">
        <v>37</v>
      </c>
      <c r="AB1983" s="4">
        <v>48</v>
      </c>
      <c r="AC1983" s="4">
        <v>193</v>
      </c>
      <c r="AD1983" s="4">
        <v>9</v>
      </c>
      <c r="AE1983" s="4">
        <v>27</v>
      </c>
      <c r="AF1983" s="4">
        <v>13</v>
      </c>
      <c r="AG1983" s="4">
        <v>34</v>
      </c>
      <c r="AH1983" s="4">
        <v>125</v>
      </c>
      <c r="AI1983" s="4">
        <v>96</v>
      </c>
      <c r="AJ1983" s="4">
        <v>66</v>
      </c>
      <c r="AK1983" s="4">
        <v>186</v>
      </c>
      <c r="AL1983" s="4">
        <v>82</v>
      </c>
      <c r="AM1983" s="4">
        <v>5</v>
      </c>
      <c r="AN1983" s="4">
        <v>2</v>
      </c>
      <c r="AO1983" s="4">
        <v>149</v>
      </c>
      <c r="AP1983" s="4">
        <v>3</v>
      </c>
      <c r="AQ1983" s="4">
        <v>131</v>
      </c>
      <c r="AR1983" s="4">
        <v>109</v>
      </c>
      <c r="AS1983" s="4">
        <v>23</v>
      </c>
      <c r="AT1983" s="4">
        <v>231</v>
      </c>
      <c r="AU1983" s="4">
        <v>102</v>
      </c>
      <c r="AV1983" s="4">
        <v>140</v>
      </c>
      <c r="AW1983" s="4">
        <v>122</v>
      </c>
      <c r="AX1983" s="4">
        <v>38</v>
      </c>
      <c r="AY1983" s="4">
        <v>74</v>
      </c>
    </row>
    <row r="1984" spans="1:51">
      <c r="A1984" s="3"/>
      <c r="C1984" s="11">
        <v>7.0000000000000007E-2</v>
      </c>
      <c r="D1984" s="11">
        <v>0.08</v>
      </c>
      <c r="E1984" s="11">
        <v>0.08</v>
      </c>
      <c r="F1984" s="11">
        <v>0.03</v>
      </c>
      <c r="G1984" s="11">
        <v>0.02</v>
      </c>
      <c r="H1984" s="11">
        <v>0.05</v>
      </c>
      <c r="I1984" s="11">
        <v>0.09</v>
      </c>
      <c r="J1984" s="11">
        <v>0.08</v>
      </c>
      <c r="K1984" s="11">
        <v>0.06</v>
      </c>
      <c r="L1984" s="11">
        <v>0.09</v>
      </c>
      <c r="M1984" s="11">
        <v>0.08</v>
      </c>
      <c r="N1984" s="11">
        <v>0.11</v>
      </c>
      <c r="O1984" s="11">
        <v>0.09</v>
      </c>
      <c r="P1984" s="11">
        <v>7.0000000000000007E-2</v>
      </c>
      <c r="Q1984" s="11">
        <v>0.1</v>
      </c>
      <c r="R1984" s="11">
        <v>0.06</v>
      </c>
      <c r="S1984" s="11">
        <v>7.0000000000000007E-2</v>
      </c>
      <c r="T1984" s="11">
        <v>0.08</v>
      </c>
      <c r="U1984" s="11">
        <v>0.02</v>
      </c>
      <c r="V1984" s="11">
        <v>0.02</v>
      </c>
      <c r="W1984" s="11">
        <v>0.06</v>
      </c>
      <c r="X1984" s="11">
        <v>0.11</v>
      </c>
      <c r="Y1984" s="11">
        <v>7.0000000000000007E-2</v>
      </c>
      <c r="Z1984" s="11">
        <v>7.0000000000000007E-2</v>
      </c>
      <c r="AA1984" s="11">
        <v>0.09</v>
      </c>
      <c r="AB1984" s="11">
        <v>0.06</v>
      </c>
      <c r="AC1984" s="11">
        <v>7.0000000000000007E-2</v>
      </c>
      <c r="AD1984" s="11">
        <v>0.05</v>
      </c>
      <c r="AE1984" s="11">
        <v>7.0000000000000007E-2</v>
      </c>
      <c r="AF1984" s="11">
        <v>0.12</v>
      </c>
      <c r="AG1984" s="11">
        <v>0.03</v>
      </c>
      <c r="AH1984" s="11">
        <v>0.08</v>
      </c>
      <c r="AI1984" s="11">
        <v>0.12</v>
      </c>
      <c r="AJ1984" s="11">
        <v>0.05</v>
      </c>
      <c r="AK1984" s="11">
        <v>0.08</v>
      </c>
      <c r="AL1984" s="11">
        <v>0.08</v>
      </c>
      <c r="AM1984" s="11">
        <v>0.02</v>
      </c>
      <c r="AN1984" s="11">
        <v>7.0000000000000007E-2</v>
      </c>
      <c r="AO1984" s="11">
        <v>7.0000000000000007E-2</v>
      </c>
      <c r="AP1984" s="11">
        <v>0.05</v>
      </c>
      <c r="AQ1984" s="11">
        <v>7.0000000000000007E-2</v>
      </c>
      <c r="AR1984" s="11">
        <v>7.0000000000000007E-2</v>
      </c>
      <c r="AS1984" s="11">
        <v>0.1</v>
      </c>
      <c r="AT1984" s="11">
        <v>7.0000000000000007E-2</v>
      </c>
      <c r="AU1984" s="11">
        <v>0.09</v>
      </c>
      <c r="AV1984" s="11">
        <v>0.06</v>
      </c>
      <c r="AW1984" s="11">
        <v>7.0000000000000007E-2</v>
      </c>
      <c r="AX1984" s="11">
        <v>7.0000000000000007E-2</v>
      </c>
      <c r="AY1984" s="11">
        <v>0.08</v>
      </c>
    </row>
    <row r="1985" spans="1:51">
      <c r="A1985" s="3"/>
      <c r="B1985" t="s">
        <v>79</v>
      </c>
      <c r="C1985" s="4">
        <v>16</v>
      </c>
      <c r="D1985" s="4">
        <v>11</v>
      </c>
      <c r="E1985" s="4">
        <v>5</v>
      </c>
      <c r="F1985" s="4" t="s">
        <v>14</v>
      </c>
      <c r="G1985" s="4">
        <v>1</v>
      </c>
      <c r="H1985" s="4">
        <v>6</v>
      </c>
      <c r="I1985" s="4">
        <v>9</v>
      </c>
      <c r="J1985" s="4">
        <v>7</v>
      </c>
      <c r="K1985" s="4">
        <v>10</v>
      </c>
      <c r="L1985" s="4" t="s">
        <v>14</v>
      </c>
      <c r="M1985" s="4">
        <v>2</v>
      </c>
      <c r="N1985" s="4">
        <v>2</v>
      </c>
      <c r="O1985" s="4">
        <v>7</v>
      </c>
      <c r="P1985" s="4">
        <v>8</v>
      </c>
      <c r="Q1985" s="4">
        <v>7</v>
      </c>
      <c r="R1985" s="4">
        <v>9</v>
      </c>
      <c r="S1985" s="4">
        <v>9</v>
      </c>
      <c r="T1985" s="4">
        <v>7</v>
      </c>
      <c r="U1985" s="4" t="s">
        <v>14</v>
      </c>
      <c r="V1985" s="4">
        <v>1</v>
      </c>
      <c r="W1985" s="4">
        <v>6</v>
      </c>
      <c r="X1985" s="4">
        <v>9</v>
      </c>
      <c r="Y1985" s="4">
        <v>6</v>
      </c>
      <c r="Z1985" s="4">
        <v>3</v>
      </c>
      <c r="AA1985" s="4">
        <v>2</v>
      </c>
      <c r="AB1985" s="4">
        <v>3</v>
      </c>
      <c r="AC1985" s="4">
        <v>13</v>
      </c>
      <c r="AD1985" s="4">
        <v>1</v>
      </c>
      <c r="AE1985" s="4" t="s">
        <v>14</v>
      </c>
      <c r="AF1985" s="4">
        <v>1</v>
      </c>
      <c r="AG1985" s="4">
        <v>4</v>
      </c>
      <c r="AH1985" s="4">
        <v>6</v>
      </c>
      <c r="AI1985" s="4">
        <v>7</v>
      </c>
      <c r="AJ1985" s="4">
        <v>4</v>
      </c>
      <c r="AK1985" s="4">
        <v>12</v>
      </c>
      <c r="AL1985" s="4">
        <v>5</v>
      </c>
      <c r="AM1985" s="4">
        <v>1</v>
      </c>
      <c r="AN1985" s="4" t="s">
        <v>14</v>
      </c>
      <c r="AO1985" s="4">
        <v>9</v>
      </c>
      <c r="AP1985" s="4" t="s">
        <v>14</v>
      </c>
      <c r="AQ1985" s="4">
        <v>8</v>
      </c>
      <c r="AR1985" s="4">
        <v>6</v>
      </c>
      <c r="AS1985" s="4" t="s">
        <v>14</v>
      </c>
      <c r="AT1985" s="4">
        <v>14</v>
      </c>
      <c r="AU1985" s="4">
        <v>5</v>
      </c>
      <c r="AV1985" s="4">
        <v>10</v>
      </c>
      <c r="AW1985" s="4">
        <v>10</v>
      </c>
      <c r="AX1985" s="4">
        <v>1</v>
      </c>
      <c r="AY1985" s="4">
        <v>2</v>
      </c>
    </row>
    <row r="1986" spans="1:51">
      <c r="A1986" s="3"/>
      <c r="C1986" s="11">
        <v>0</v>
      </c>
      <c r="D1986" s="11">
        <v>0</v>
      </c>
      <c r="E1986" s="11">
        <v>0.01</v>
      </c>
      <c r="F1986" s="4" t="s">
        <v>14</v>
      </c>
      <c r="G1986" s="11">
        <v>0.01</v>
      </c>
      <c r="H1986" s="11">
        <v>0</v>
      </c>
      <c r="I1986" s="11">
        <v>0.01</v>
      </c>
      <c r="J1986" s="11">
        <v>0.01</v>
      </c>
      <c r="K1986" s="11">
        <v>0.01</v>
      </c>
      <c r="L1986" s="4" t="s">
        <v>14</v>
      </c>
      <c r="M1986" s="11">
        <v>0.02</v>
      </c>
      <c r="N1986" s="11">
        <v>0.01</v>
      </c>
      <c r="O1986" s="11">
        <v>0.01</v>
      </c>
      <c r="P1986" s="11">
        <v>0</v>
      </c>
      <c r="Q1986" s="11">
        <v>0.01</v>
      </c>
      <c r="R1986" s="11">
        <v>0</v>
      </c>
      <c r="S1986" s="11">
        <v>0.01</v>
      </c>
      <c r="T1986" s="11">
        <v>0</v>
      </c>
      <c r="U1986" s="4" t="s">
        <v>14</v>
      </c>
      <c r="V1986" s="11">
        <v>0</v>
      </c>
      <c r="W1986" s="11">
        <v>0.01</v>
      </c>
      <c r="X1986" s="11">
        <v>0.01</v>
      </c>
      <c r="Y1986" s="11">
        <v>0.01</v>
      </c>
      <c r="Z1986" s="11">
        <v>0</v>
      </c>
      <c r="AA1986" s="11">
        <v>0</v>
      </c>
      <c r="AB1986" s="11">
        <v>0</v>
      </c>
      <c r="AC1986" s="11">
        <v>0</v>
      </c>
      <c r="AD1986" s="11">
        <v>0.01</v>
      </c>
      <c r="AE1986" s="4" t="s">
        <v>14</v>
      </c>
      <c r="AF1986" s="11">
        <v>0.01</v>
      </c>
      <c r="AG1986" s="11">
        <v>0</v>
      </c>
      <c r="AH1986" s="11">
        <v>0</v>
      </c>
      <c r="AI1986" s="11">
        <v>0.01</v>
      </c>
      <c r="AJ1986" s="11">
        <v>0</v>
      </c>
      <c r="AK1986" s="11">
        <v>0</v>
      </c>
      <c r="AL1986" s="11">
        <v>0</v>
      </c>
      <c r="AM1986" s="11">
        <v>0</v>
      </c>
      <c r="AN1986" s="4" t="s">
        <v>14</v>
      </c>
      <c r="AO1986" s="11">
        <v>0</v>
      </c>
      <c r="AP1986" s="4" t="s">
        <v>14</v>
      </c>
      <c r="AQ1986" s="11">
        <v>0</v>
      </c>
      <c r="AR1986" s="11">
        <v>0</v>
      </c>
      <c r="AS1986" s="4" t="s">
        <v>14</v>
      </c>
      <c r="AT1986" s="11">
        <v>0</v>
      </c>
      <c r="AU1986" s="11">
        <v>0</v>
      </c>
      <c r="AV1986" s="11">
        <v>0</v>
      </c>
      <c r="AW1986" s="11">
        <v>0.01</v>
      </c>
      <c r="AX1986" s="11">
        <v>0</v>
      </c>
      <c r="AY1986" s="11">
        <v>0</v>
      </c>
    </row>
    <row r="1987" spans="1:51">
      <c r="A1987" s="3"/>
      <c r="B1987" t="s">
        <v>287</v>
      </c>
      <c r="C1987" s="4">
        <v>229</v>
      </c>
      <c r="D1987" s="4">
        <v>145</v>
      </c>
      <c r="E1987" s="4">
        <v>54</v>
      </c>
      <c r="F1987" s="4">
        <v>27</v>
      </c>
      <c r="G1987" s="4">
        <v>4</v>
      </c>
      <c r="H1987" s="4">
        <v>80</v>
      </c>
      <c r="I1987" s="4">
        <v>121</v>
      </c>
      <c r="J1987" s="4">
        <v>93</v>
      </c>
      <c r="K1987" s="4">
        <v>110</v>
      </c>
      <c r="L1987" s="4">
        <v>26</v>
      </c>
      <c r="M1987" s="4">
        <v>10</v>
      </c>
      <c r="N1987" s="4">
        <v>16</v>
      </c>
      <c r="O1987" s="4">
        <v>61</v>
      </c>
      <c r="P1987" s="4">
        <v>140</v>
      </c>
      <c r="Q1987" s="4">
        <v>72</v>
      </c>
      <c r="R1987" s="4">
        <v>138</v>
      </c>
      <c r="S1987" s="4">
        <v>98</v>
      </c>
      <c r="T1987" s="4">
        <v>99</v>
      </c>
      <c r="U1987" s="4">
        <v>28</v>
      </c>
      <c r="V1987" s="4">
        <v>15</v>
      </c>
      <c r="W1987" s="4">
        <v>68</v>
      </c>
      <c r="X1987" s="4">
        <v>118</v>
      </c>
      <c r="Y1987" s="4">
        <v>33</v>
      </c>
      <c r="Z1987" s="4">
        <v>22</v>
      </c>
      <c r="AA1987" s="4">
        <v>17</v>
      </c>
      <c r="AB1987" s="4">
        <v>23</v>
      </c>
      <c r="AC1987" s="4">
        <v>94</v>
      </c>
      <c r="AD1987" s="4">
        <v>5</v>
      </c>
      <c r="AE1987" s="4">
        <v>8</v>
      </c>
      <c r="AF1987" s="4" t="s">
        <v>14</v>
      </c>
      <c r="AG1987" s="4">
        <v>38</v>
      </c>
      <c r="AH1987" s="4">
        <v>67</v>
      </c>
      <c r="AI1987" s="4">
        <v>40</v>
      </c>
      <c r="AJ1987" s="4">
        <v>46</v>
      </c>
      <c r="AK1987" s="4">
        <v>76</v>
      </c>
      <c r="AL1987" s="4">
        <v>25</v>
      </c>
      <c r="AM1987" s="4">
        <v>4</v>
      </c>
      <c r="AN1987" s="4" t="s">
        <v>14</v>
      </c>
      <c r="AO1987" s="4">
        <v>49</v>
      </c>
      <c r="AP1987" s="4">
        <v>4</v>
      </c>
      <c r="AQ1987" s="4">
        <v>41</v>
      </c>
      <c r="AR1987" s="4">
        <v>41</v>
      </c>
      <c r="AS1987" s="4">
        <v>3</v>
      </c>
      <c r="AT1987" s="4">
        <v>77</v>
      </c>
      <c r="AU1987" s="4">
        <v>74</v>
      </c>
      <c r="AV1987" s="4">
        <v>128</v>
      </c>
      <c r="AW1987" s="4">
        <v>39</v>
      </c>
      <c r="AX1987" s="4">
        <v>24</v>
      </c>
      <c r="AY1987" s="4">
        <v>22</v>
      </c>
    </row>
    <row r="1988" spans="1:51">
      <c r="A1988" s="3"/>
      <c r="C1988" s="11">
        <v>0.06</v>
      </c>
      <c r="D1988" s="11">
        <v>0.06</v>
      </c>
      <c r="E1988" s="11">
        <v>7.0000000000000007E-2</v>
      </c>
      <c r="F1988" s="11">
        <v>0.05</v>
      </c>
      <c r="G1988" s="11">
        <v>0.03</v>
      </c>
      <c r="H1988" s="11">
        <v>0.05</v>
      </c>
      <c r="I1988" s="11">
        <v>7.0000000000000007E-2</v>
      </c>
      <c r="J1988" s="11">
        <v>7.0000000000000007E-2</v>
      </c>
      <c r="K1988" s="11">
        <v>0.06</v>
      </c>
      <c r="L1988" s="11">
        <v>0.08</v>
      </c>
      <c r="M1988" s="11">
        <v>0.11</v>
      </c>
      <c r="N1988" s="11">
        <v>0.09</v>
      </c>
      <c r="O1988" s="11">
        <v>0.08</v>
      </c>
      <c r="P1988" s="11">
        <v>0.06</v>
      </c>
      <c r="Q1988" s="11">
        <v>0.06</v>
      </c>
      <c r="R1988" s="11">
        <v>0.06</v>
      </c>
      <c r="S1988" s="11">
        <v>0.06</v>
      </c>
      <c r="T1988" s="11">
        <v>0.06</v>
      </c>
      <c r="U1988" s="11">
        <v>0.04</v>
      </c>
      <c r="V1988" s="11">
        <v>0.03</v>
      </c>
      <c r="W1988" s="11">
        <v>0.06</v>
      </c>
      <c r="X1988" s="11">
        <v>0.08</v>
      </c>
      <c r="Y1988" s="11">
        <v>0.04</v>
      </c>
      <c r="Z1988" s="11">
        <v>0.03</v>
      </c>
      <c r="AA1988" s="11">
        <v>0.04</v>
      </c>
      <c r="AB1988" s="11">
        <v>0.03</v>
      </c>
      <c r="AC1988" s="11">
        <v>0.03</v>
      </c>
      <c r="AD1988" s="11">
        <v>0.03</v>
      </c>
      <c r="AE1988" s="11">
        <v>0.02</v>
      </c>
      <c r="AF1988" s="4" t="s">
        <v>14</v>
      </c>
      <c r="AG1988" s="11">
        <v>0.03</v>
      </c>
      <c r="AH1988" s="11">
        <v>0.04</v>
      </c>
      <c r="AI1988" s="11">
        <v>0.05</v>
      </c>
      <c r="AJ1988" s="11">
        <v>0.04</v>
      </c>
      <c r="AK1988" s="11">
        <v>0.03</v>
      </c>
      <c r="AL1988" s="11">
        <v>0.02</v>
      </c>
      <c r="AM1988" s="11">
        <v>0.02</v>
      </c>
      <c r="AN1988" s="4" t="s">
        <v>14</v>
      </c>
      <c r="AO1988" s="11">
        <v>0.02</v>
      </c>
      <c r="AP1988" s="11">
        <v>7.0000000000000007E-2</v>
      </c>
      <c r="AQ1988" s="11">
        <v>0.02</v>
      </c>
      <c r="AR1988" s="11">
        <v>0.03</v>
      </c>
      <c r="AS1988" s="11">
        <v>0.01</v>
      </c>
      <c r="AT1988" s="11">
        <v>0.02</v>
      </c>
      <c r="AU1988" s="11">
        <v>0.06</v>
      </c>
      <c r="AV1988" s="11">
        <v>0.06</v>
      </c>
      <c r="AW1988" s="11">
        <v>0.02</v>
      </c>
      <c r="AX1988" s="11">
        <v>0.04</v>
      </c>
      <c r="AY1988" s="11">
        <v>0.02</v>
      </c>
    </row>
    <row r="1989" spans="1:51">
      <c r="A1989" s="3"/>
    </row>
    <row r="1990" spans="1:51">
      <c r="A1990" s="3"/>
    </row>
    <row r="1991" spans="1:51">
      <c r="A1991" s="2" t="s">
        <v>499</v>
      </c>
    </row>
    <row r="1992" spans="1:51">
      <c r="A1992" s="3"/>
    </row>
    <row r="1993" spans="1:51" s="10" customFormat="1" ht="29.25" customHeight="1">
      <c r="A1993" s="9"/>
      <c r="C1993" s="7" t="s">
        <v>39</v>
      </c>
      <c r="D1993" s="14" t="s">
        <v>15</v>
      </c>
      <c r="E1993" s="15"/>
      <c r="F1993" s="15"/>
      <c r="G1993" s="15"/>
      <c r="H1993" s="14" t="s">
        <v>16</v>
      </c>
      <c r="I1993" s="15"/>
      <c r="J1993" s="14" t="s">
        <v>17</v>
      </c>
      <c r="K1993" s="15"/>
      <c r="L1993" s="15"/>
      <c r="M1993" s="15"/>
      <c r="N1993" s="15"/>
      <c r="O1993" s="14" t="s">
        <v>40</v>
      </c>
      <c r="P1993" s="15"/>
      <c r="Q1993" s="14" t="s">
        <v>19</v>
      </c>
      <c r="R1993" s="15"/>
      <c r="S1993" s="14" t="s">
        <v>41</v>
      </c>
      <c r="T1993" s="15"/>
      <c r="U1993" s="14" t="s">
        <v>42</v>
      </c>
      <c r="V1993" s="15"/>
      <c r="W1993" s="15"/>
      <c r="X1993" s="15"/>
      <c r="Y1993" s="14" t="s">
        <v>22</v>
      </c>
      <c r="Z1993" s="15"/>
      <c r="AA1993" s="15"/>
      <c r="AB1993" s="15"/>
      <c r="AC1993" s="15"/>
      <c r="AD1993" s="15"/>
      <c r="AE1993" s="15"/>
      <c r="AF1993" s="15"/>
      <c r="AG1993" s="14" t="s">
        <v>23</v>
      </c>
      <c r="AH1993" s="15"/>
      <c r="AI1993" s="15"/>
      <c r="AJ1993" s="14" t="s">
        <v>24</v>
      </c>
      <c r="AK1993" s="15"/>
      <c r="AL1993" s="14" t="s">
        <v>25</v>
      </c>
      <c r="AM1993" s="15"/>
      <c r="AN1993" s="15"/>
      <c r="AO1993" s="15"/>
      <c r="AP1993" s="15"/>
      <c r="AQ1993" s="15"/>
      <c r="AR1993" s="15"/>
      <c r="AS1993" s="14" t="s">
        <v>26</v>
      </c>
      <c r="AT1993" s="15"/>
      <c r="AU1993" s="14" t="s">
        <v>43</v>
      </c>
      <c r="AV1993" s="15"/>
      <c r="AW1993" s="14" t="s">
        <v>44</v>
      </c>
      <c r="AX1993" s="15"/>
      <c r="AY1993" s="15"/>
    </row>
    <row r="1994" spans="1:51" s="7" customFormat="1" ht="32.25" customHeight="1">
      <c r="A1994" s="6"/>
      <c r="D1994" s="8" t="s">
        <v>45</v>
      </c>
      <c r="E1994" s="8" t="s">
        <v>46</v>
      </c>
      <c r="F1994" s="8" t="s">
        <v>47</v>
      </c>
      <c r="G1994" s="8" t="s">
        <v>48</v>
      </c>
      <c r="H1994" s="8" t="s">
        <v>49</v>
      </c>
      <c r="I1994" s="8" t="s">
        <v>50</v>
      </c>
      <c r="J1994" s="8" t="s">
        <v>51</v>
      </c>
      <c r="K1994" s="8" t="s">
        <v>52</v>
      </c>
      <c r="L1994" s="8" t="s">
        <v>53</v>
      </c>
      <c r="M1994" s="8" t="s">
        <v>54</v>
      </c>
      <c r="N1994" s="8" t="s">
        <v>55</v>
      </c>
      <c r="O1994" s="8" t="s">
        <v>56</v>
      </c>
      <c r="P1994" s="8" t="s">
        <v>57</v>
      </c>
      <c r="Q1994" s="8" t="s">
        <v>56</v>
      </c>
      <c r="R1994" s="8" t="s">
        <v>57</v>
      </c>
      <c r="S1994" s="8" t="s">
        <v>56</v>
      </c>
      <c r="T1994" s="8" t="s">
        <v>57</v>
      </c>
      <c r="U1994" s="8" t="s">
        <v>58</v>
      </c>
      <c r="V1994" s="8" t="s">
        <v>59</v>
      </c>
      <c r="W1994" s="8" t="s">
        <v>60</v>
      </c>
      <c r="X1994" s="8" t="s">
        <v>61</v>
      </c>
      <c r="Y1994" s="8" t="s">
        <v>62</v>
      </c>
      <c r="Z1994" s="8" t="s">
        <v>63</v>
      </c>
      <c r="AA1994" s="8" t="s">
        <v>64</v>
      </c>
      <c r="AB1994" s="8" t="s">
        <v>65</v>
      </c>
      <c r="AC1994" s="8" t="s">
        <v>66</v>
      </c>
      <c r="AD1994" s="8" t="s">
        <v>67</v>
      </c>
      <c r="AE1994" s="8" t="s">
        <v>68</v>
      </c>
      <c r="AF1994" s="8" t="s">
        <v>69</v>
      </c>
      <c r="AG1994" s="8" t="s">
        <v>70</v>
      </c>
      <c r="AH1994" s="8" t="s">
        <v>71</v>
      </c>
      <c r="AI1994" s="8" t="s">
        <v>72</v>
      </c>
      <c r="AJ1994" s="8" t="s">
        <v>73</v>
      </c>
      <c r="AK1994" s="8" t="s">
        <v>74</v>
      </c>
      <c r="AL1994" s="8" t="s">
        <v>75</v>
      </c>
      <c r="AM1994" s="8" t="s">
        <v>76</v>
      </c>
      <c r="AN1994" s="8" t="s">
        <v>77</v>
      </c>
      <c r="AO1994" s="8" t="s">
        <v>78</v>
      </c>
      <c r="AP1994" s="8" t="s">
        <v>79</v>
      </c>
      <c r="AQ1994" s="8" t="s">
        <v>80</v>
      </c>
      <c r="AR1994" s="8" t="s">
        <v>81</v>
      </c>
      <c r="AS1994" s="8" t="s">
        <v>82</v>
      </c>
      <c r="AT1994" s="8" t="s">
        <v>57</v>
      </c>
      <c r="AU1994" s="8" t="s">
        <v>56</v>
      </c>
      <c r="AV1994" s="8" t="s">
        <v>57</v>
      </c>
      <c r="AW1994" s="8" t="s">
        <v>83</v>
      </c>
      <c r="AX1994" s="8" t="s">
        <v>84</v>
      </c>
      <c r="AY1994" s="8" t="s">
        <v>85</v>
      </c>
    </row>
    <row r="1995" spans="1:51">
      <c r="A1995" s="3" t="s">
        <v>86</v>
      </c>
      <c r="C1995" s="4">
        <v>3798</v>
      </c>
      <c r="D1995" s="4">
        <v>2254</v>
      </c>
      <c r="E1995" s="4">
        <v>808</v>
      </c>
      <c r="F1995" s="4">
        <v>587</v>
      </c>
      <c r="G1995" s="4">
        <v>148</v>
      </c>
      <c r="H1995" s="4">
        <v>1558</v>
      </c>
      <c r="I1995" s="4">
        <v>1757</v>
      </c>
      <c r="J1995" s="4">
        <v>1318</v>
      </c>
      <c r="K1995" s="4">
        <v>1919</v>
      </c>
      <c r="L1995" s="4">
        <v>321</v>
      </c>
      <c r="M1995" s="4">
        <v>85</v>
      </c>
      <c r="N1995" s="4">
        <v>179</v>
      </c>
      <c r="O1995" s="4">
        <v>774</v>
      </c>
      <c r="P1995" s="4">
        <v>2541</v>
      </c>
      <c r="Q1995" s="4">
        <v>1208</v>
      </c>
      <c r="R1995" s="4">
        <v>2241</v>
      </c>
      <c r="S1995" s="4">
        <v>1635</v>
      </c>
      <c r="T1995" s="4">
        <v>1629</v>
      </c>
      <c r="U1995" s="4">
        <v>691</v>
      </c>
      <c r="V1995" s="4">
        <v>478</v>
      </c>
      <c r="W1995" s="4">
        <v>1179</v>
      </c>
      <c r="X1995" s="4">
        <v>1439</v>
      </c>
      <c r="Y1995" s="4">
        <v>832</v>
      </c>
      <c r="Z1995" s="4">
        <v>718</v>
      </c>
      <c r="AA1995" s="4">
        <v>411</v>
      </c>
      <c r="AB1995" s="4">
        <v>810</v>
      </c>
      <c r="AC1995" s="4">
        <v>2770</v>
      </c>
      <c r="AD1995" s="4">
        <v>186</v>
      </c>
      <c r="AE1995" s="4">
        <v>365</v>
      </c>
      <c r="AF1995" s="4">
        <v>112</v>
      </c>
      <c r="AG1995" s="4">
        <v>1242</v>
      </c>
      <c r="AH1995" s="4">
        <v>1615</v>
      </c>
      <c r="AI1995" s="4">
        <v>813</v>
      </c>
      <c r="AJ1995" s="4">
        <v>1238</v>
      </c>
      <c r="AK1995" s="4">
        <v>2393</v>
      </c>
      <c r="AL1995" s="4">
        <v>997</v>
      </c>
      <c r="AM1995" s="4">
        <v>236</v>
      </c>
      <c r="AN1995" s="4">
        <v>27</v>
      </c>
      <c r="AO1995" s="4">
        <v>2173</v>
      </c>
      <c r="AP1995" s="4">
        <v>56</v>
      </c>
      <c r="AQ1995" s="4">
        <v>1910</v>
      </c>
      <c r="AR1995" s="4">
        <v>1578</v>
      </c>
      <c r="AS1995" s="4">
        <v>230</v>
      </c>
      <c r="AT1995" s="4">
        <v>3340</v>
      </c>
      <c r="AU1995" s="4">
        <v>1158</v>
      </c>
      <c r="AV1995" s="4">
        <v>2157</v>
      </c>
      <c r="AW1995" s="4">
        <v>1723</v>
      </c>
      <c r="AX1995" s="4">
        <v>570</v>
      </c>
      <c r="AY1995" s="4">
        <v>933</v>
      </c>
    </row>
    <row r="1996" spans="1:51">
      <c r="A1996" s="3"/>
    </row>
    <row r="1997" spans="1:51">
      <c r="A1997" s="3" t="s">
        <v>500</v>
      </c>
      <c r="B1997" t="s">
        <v>501</v>
      </c>
      <c r="C1997" s="4">
        <v>1237</v>
      </c>
      <c r="D1997" s="4">
        <v>830</v>
      </c>
      <c r="E1997" s="4">
        <v>213</v>
      </c>
      <c r="F1997" s="4">
        <v>165</v>
      </c>
      <c r="G1997" s="4">
        <v>28</v>
      </c>
      <c r="H1997" s="4">
        <v>547</v>
      </c>
      <c r="I1997" s="4">
        <v>567</v>
      </c>
      <c r="J1997" s="4">
        <v>459</v>
      </c>
      <c r="K1997" s="4">
        <v>595</v>
      </c>
      <c r="L1997" s="4">
        <v>128</v>
      </c>
      <c r="M1997" s="4">
        <v>32</v>
      </c>
      <c r="N1997" s="4">
        <v>66</v>
      </c>
      <c r="O1997" s="4">
        <v>232</v>
      </c>
      <c r="P1997" s="4">
        <v>882</v>
      </c>
      <c r="Q1997" s="4">
        <v>441</v>
      </c>
      <c r="R1997" s="4">
        <v>719</v>
      </c>
      <c r="S1997" s="4">
        <v>571</v>
      </c>
      <c r="T1997" s="4">
        <v>534</v>
      </c>
      <c r="U1997" s="4">
        <v>189</v>
      </c>
      <c r="V1997" s="4">
        <v>134</v>
      </c>
      <c r="W1997" s="4">
        <v>364</v>
      </c>
      <c r="X1997" s="4">
        <v>549</v>
      </c>
      <c r="Y1997" s="4">
        <v>259</v>
      </c>
      <c r="Z1997" s="4">
        <v>243</v>
      </c>
      <c r="AA1997" s="4">
        <v>116</v>
      </c>
      <c r="AB1997" s="4">
        <v>298</v>
      </c>
      <c r="AC1997" s="4">
        <v>917</v>
      </c>
      <c r="AD1997" s="4">
        <v>66</v>
      </c>
      <c r="AE1997" s="4">
        <v>140</v>
      </c>
      <c r="AF1997" s="4">
        <v>40</v>
      </c>
      <c r="AG1997" s="4">
        <v>373</v>
      </c>
      <c r="AH1997" s="4">
        <v>539</v>
      </c>
      <c r="AI1997" s="4">
        <v>305</v>
      </c>
      <c r="AJ1997" s="4">
        <v>393</v>
      </c>
      <c r="AK1997" s="4">
        <v>807</v>
      </c>
      <c r="AL1997" s="4">
        <v>239</v>
      </c>
      <c r="AM1997" s="4">
        <v>89</v>
      </c>
      <c r="AN1997" s="4">
        <v>13</v>
      </c>
      <c r="AO1997" s="4">
        <v>817</v>
      </c>
      <c r="AP1997" s="4">
        <v>17</v>
      </c>
      <c r="AQ1997" s="4">
        <v>724</v>
      </c>
      <c r="AR1997" s="4">
        <v>451</v>
      </c>
      <c r="AS1997" s="4">
        <v>93</v>
      </c>
      <c r="AT1997" s="4">
        <v>1114</v>
      </c>
      <c r="AU1997" s="4">
        <v>384</v>
      </c>
      <c r="AV1997" s="4">
        <v>730</v>
      </c>
      <c r="AW1997" s="4">
        <v>1237</v>
      </c>
      <c r="AX1997" s="4" t="s">
        <v>14</v>
      </c>
      <c r="AY1997" s="4" t="s">
        <v>14</v>
      </c>
    </row>
    <row r="1998" spans="1:51">
      <c r="A1998" s="3"/>
      <c r="C1998" s="11">
        <v>0.33</v>
      </c>
      <c r="D1998" s="11">
        <v>0.37</v>
      </c>
      <c r="E1998" s="11">
        <v>0.26</v>
      </c>
      <c r="F1998" s="11">
        <v>0.28000000000000003</v>
      </c>
      <c r="G1998" s="11">
        <v>0.19</v>
      </c>
      <c r="H1998" s="11">
        <v>0.35</v>
      </c>
      <c r="I1998" s="11">
        <v>0.32</v>
      </c>
      <c r="J1998" s="11">
        <v>0.35</v>
      </c>
      <c r="K1998" s="11">
        <v>0.31</v>
      </c>
      <c r="L1998" s="11">
        <v>0.4</v>
      </c>
      <c r="M1998" s="11">
        <v>0.37</v>
      </c>
      <c r="N1998" s="11">
        <v>0.37</v>
      </c>
      <c r="O1998" s="11">
        <v>0.3</v>
      </c>
      <c r="P1998" s="11">
        <v>0.35</v>
      </c>
      <c r="Q1998" s="11">
        <v>0.36</v>
      </c>
      <c r="R1998" s="11">
        <v>0.32</v>
      </c>
      <c r="S1998" s="11">
        <v>0.35</v>
      </c>
      <c r="T1998" s="11">
        <v>0.33</v>
      </c>
      <c r="U1998" s="11">
        <v>0.27</v>
      </c>
      <c r="V1998" s="11">
        <v>0.28000000000000003</v>
      </c>
      <c r="W1998" s="11">
        <v>0.31</v>
      </c>
      <c r="X1998" s="11">
        <v>0.38</v>
      </c>
      <c r="Y1998" s="11">
        <v>0.31</v>
      </c>
      <c r="Z1998" s="11">
        <v>0.34</v>
      </c>
      <c r="AA1998" s="11">
        <v>0.28000000000000003</v>
      </c>
      <c r="AB1998" s="11">
        <v>0.37</v>
      </c>
      <c r="AC1998" s="11">
        <v>0.33</v>
      </c>
      <c r="AD1998" s="11">
        <v>0.35</v>
      </c>
      <c r="AE1998" s="11">
        <v>0.38</v>
      </c>
      <c r="AF1998" s="11">
        <v>0.36</v>
      </c>
      <c r="AG1998" s="11">
        <v>0.3</v>
      </c>
      <c r="AH1998" s="11">
        <v>0.33</v>
      </c>
      <c r="AI1998" s="11">
        <v>0.38</v>
      </c>
      <c r="AJ1998" s="11">
        <v>0.32</v>
      </c>
      <c r="AK1998" s="11">
        <v>0.34</v>
      </c>
      <c r="AL1998" s="11">
        <v>0.24</v>
      </c>
      <c r="AM1998" s="11">
        <v>0.38</v>
      </c>
      <c r="AN1998" s="11">
        <v>0.47</v>
      </c>
      <c r="AO1998" s="11">
        <v>0.38</v>
      </c>
      <c r="AP1998" s="11">
        <v>0.3</v>
      </c>
      <c r="AQ1998" s="11">
        <v>0.38</v>
      </c>
      <c r="AR1998" s="11">
        <v>0.28999999999999998</v>
      </c>
      <c r="AS1998" s="11">
        <v>0.4</v>
      </c>
      <c r="AT1998" s="11">
        <v>0.33</v>
      </c>
      <c r="AU1998" s="11">
        <v>0.33</v>
      </c>
      <c r="AV1998" s="11">
        <v>0.34</v>
      </c>
      <c r="AW1998" s="11">
        <v>0.72</v>
      </c>
      <c r="AX1998" s="4" t="s">
        <v>14</v>
      </c>
      <c r="AY1998" s="4" t="s">
        <v>14</v>
      </c>
    </row>
    <row r="1999" spans="1:51">
      <c r="A1999" s="3"/>
      <c r="B1999" t="s">
        <v>502</v>
      </c>
      <c r="C1999" s="4">
        <v>486</v>
      </c>
      <c r="D1999" s="4">
        <v>304</v>
      </c>
      <c r="E1999" s="4">
        <v>102</v>
      </c>
      <c r="F1999" s="4">
        <v>60</v>
      </c>
      <c r="G1999" s="4">
        <v>20</v>
      </c>
      <c r="H1999" s="4">
        <v>194</v>
      </c>
      <c r="I1999" s="4">
        <v>241</v>
      </c>
      <c r="J1999" s="4">
        <v>185</v>
      </c>
      <c r="K1999" s="4">
        <v>246</v>
      </c>
      <c r="L1999" s="4">
        <v>41</v>
      </c>
      <c r="M1999" s="4">
        <v>5</v>
      </c>
      <c r="N1999" s="4">
        <v>25</v>
      </c>
      <c r="O1999" s="4">
        <v>99</v>
      </c>
      <c r="P1999" s="4">
        <v>335</v>
      </c>
      <c r="Q1999" s="4">
        <v>161</v>
      </c>
      <c r="R1999" s="4">
        <v>290</v>
      </c>
      <c r="S1999" s="4">
        <v>220</v>
      </c>
      <c r="T1999" s="4">
        <v>206</v>
      </c>
      <c r="U1999" s="4">
        <v>83</v>
      </c>
      <c r="V1999" s="4">
        <v>50</v>
      </c>
      <c r="W1999" s="4">
        <v>137</v>
      </c>
      <c r="X1999" s="4">
        <v>213</v>
      </c>
      <c r="Y1999" s="4">
        <v>105</v>
      </c>
      <c r="Z1999" s="4">
        <v>95</v>
      </c>
      <c r="AA1999" s="4">
        <v>41</v>
      </c>
      <c r="AB1999" s="4">
        <v>121</v>
      </c>
      <c r="AC1999" s="4">
        <v>362</v>
      </c>
      <c r="AD1999" s="4">
        <v>30</v>
      </c>
      <c r="AE1999" s="4">
        <v>58</v>
      </c>
      <c r="AF1999" s="4">
        <v>18</v>
      </c>
      <c r="AG1999" s="4">
        <v>145</v>
      </c>
      <c r="AH1999" s="4">
        <v>212</v>
      </c>
      <c r="AI1999" s="4">
        <v>123</v>
      </c>
      <c r="AJ1999" s="4">
        <v>139</v>
      </c>
      <c r="AK1999" s="4">
        <v>339</v>
      </c>
      <c r="AL1999" s="4">
        <v>79</v>
      </c>
      <c r="AM1999" s="4">
        <v>31</v>
      </c>
      <c r="AN1999" s="4">
        <v>1</v>
      </c>
      <c r="AO1999" s="4">
        <v>361</v>
      </c>
      <c r="AP1999" s="4">
        <v>4</v>
      </c>
      <c r="AQ1999" s="4">
        <v>327</v>
      </c>
      <c r="AR1999" s="4">
        <v>148</v>
      </c>
      <c r="AS1999" s="4">
        <v>29</v>
      </c>
      <c r="AT1999" s="4">
        <v>441</v>
      </c>
      <c r="AU1999" s="4">
        <v>130</v>
      </c>
      <c r="AV1999" s="4">
        <v>304</v>
      </c>
      <c r="AW1999" s="4">
        <v>486</v>
      </c>
      <c r="AX1999" s="4" t="s">
        <v>14</v>
      </c>
      <c r="AY1999" s="4" t="s">
        <v>14</v>
      </c>
    </row>
    <row r="2000" spans="1:51">
      <c r="A2000" s="3"/>
      <c r="C2000" s="11">
        <v>0.13</v>
      </c>
      <c r="D2000" s="11">
        <v>0.13</v>
      </c>
      <c r="E2000" s="11">
        <v>0.13</v>
      </c>
      <c r="F2000" s="11">
        <v>0.1</v>
      </c>
      <c r="G2000" s="11">
        <v>0.13</v>
      </c>
      <c r="H2000" s="11">
        <v>0.12</v>
      </c>
      <c r="I2000" s="11">
        <v>0.14000000000000001</v>
      </c>
      <c r="J2000" s="11">
        <v>0.14000000000000001</v>
      </c>
      <c r="K2000" s="11">
        <v>0.13</v>
      </c>
      <c r="L2000" s="11">
        <v>0.13</v>
      </c>
      <c r="M2000" s="11">
        <v>0.06</v>
      </c>
      <c r="N2000" s="11">
        <v>0.14000000000000001</v>
      </c>
      <c r="O2000" s="11">
        <v>0.13</v>
      </c>
      <c r="P2000" s="11">
        <v>0.13</v>
      </c>
      <c r="Q2000" s="11">
        <v>0.13</v>
      </c>
      <c r="R2000" s="11">
        <v>0.13</v>
      </c>
      <c r="S2000" s="11">
        <v>0.13</v>
      </c>
      <c r="T2000" s="11">
        <v>0.13</v>
      </c>
      <c r="U2000" s="11">
        <v>0.12</v>
      </c>
      <c r="V2000" s="11">
        <v>0.11</v>
      </c>
      <c r="W2000" s="11">
        <v>0.12</v>
      </c>
      <c r="X2000" s="11">
        <v>0.15</v>
      </c>
      <c r="Y2000" s="11">
        <v>0.13</v>
      </c>
      <c r="Z2000" s="11">
        <v>0.13</v>
      </c>
      <c r="AA2000" s="11">
        <v>0.1</v>
      </c>
      <c r="AB2000" s="11">
        <v>0.15</v>
      </c>
      <c r="AC2000" s="11">
        <v>0.13</v>
      </c>
      <c r="AD2000" s="11">
        <v>0.16</v>
      </c>
      <c r="AE2000" s="11">
        <v>0.16</v>
      </c>
      <c r="AF2000" s="11">
        <v>0.16</v>
      </c>
      <c r="AG2000" s="11">
        <v>0.12</v>
      </c>
      <c r="AH2000" s="11">
        <v>0.13</v>
      </c>
      <c r="AI2000" s="11">
        <v>0.15</v>
      </c>
      <c r="AJ2000" s="11">
        <v>0.11</v>
      </c>
      <c r="AK2000" s="11">
        <v>0.14000000000000001</v>
      </c>
      <c r="AL2000" s="11">
        <v>0.08</v>
      </c>
      <c r="AM2000" s="11">
        <v>0.13</v>
      </c>
      <c r="AN2000" s="11">
        <v>0.04</v>
      </c>
      <c r="AO2000" s="11">
        <v>0.17</v>
      </c>
      <c r="AP2000" s="11">
        <v>7.0000000000000007E-2</v>
      </c>
      <c r="AQ2000" s="11">
        <v>0.17</v>
      </c>
      <c r="AR2000" s="11">
        <v>0.09</v>
      </c>
      <c r="AS2000" s="11">
        <v>0.12</v>
      </c>
      <c r="AT2000" s="11">
        <v>0.13</v>
      </c>
      <c r="AU2000" s="11">
        <v>0.11</v>
      </c>
      <c r="AV2000" s="11">
        <v>0.14000000000000001</v>
      </c>
      <c r="AW2000" s="11">
        <v>0.28000000000000003</v>
      </c>
      <c r="AX2000" s="4" t="s">
        <v>14</v>
      </c>
      <c r="AY2000" s="4" t="s">
        <v>14</v>
      </c>
    </row>
    <row r="2001" spans="1:51">
      <c r="A2001" s="3"/>
      <c r="B2001" t="s">
        <v>503</v>
      </c>
      <c r="C2001" s="4">
        <v>174</v>
      </c>
      <c r="D2001" s="4">
        <v>92</v>
      </c>
      <c r="E2001" s="4">
        <v>41</v>
      </c>
      <c r="F2001" s="4">
        <v>29</v>
      </c>
      <c r="G2001" s="4">
        <v>12</v>
      </c>
      <c r="H2001" s="4">
        <v>72</v>
      </c>
      <c r="I2001" s="4">
        <v>85</v>
      </c>
      <c r="J2001" s="4">
        <v>44</v>
      </c>
      <c r="K2001" s="4">
        <v>106</v>
      </c>
      <c r="L2001" s="4">
        <v>16</v>
      </c>
      <c r="M2001" s="4">
        <v>5</v>
      </c>
      <c r="N2001" s="4">
        <v>12</v>
      </c>
      <c r="O2001" s="4">
        <v>31</v>
      </c>
      <c r="P2001" s="4">
        <v>126</v>
      </c>
      <c r="Q2001" s="4">
        <v>59</v>
      </c>
      <c r="R2001" s="4">
        <v>103</v>
      </c>
      <c r="S2001" s="4">
        <v>77</v>
      </c>
      <c r="T2001" s="4">
        <v>76</v>
      </c>
      <c r="U2001" s="4">
        <v>35</v>
      </c>
      <c r="V2001" s="4">
        <v>30</v>
      </c>
      <c r="W2001" s="4">
        <v>51</v>
      </c>
      <c r="X2001" s="4">
        <v>57</v>
      </c>
      <c r="Y2001" s="4">
        <v>36</v>
      </c>
      <c r="Z2001" s="4">
        <v>39</v>
      </c>
      <c r="AA2001" s="4">
        <v>24</v>
      </c>
      <c r="AB2001" s="4">
        <v>34</v>
      </c>
      <c r="AC2001" s="4">
        <v>132</v>
      </c>
      <c r="AD2001" s="4">
        <v>8</v>
      </c>
      <c r="AE2001" s="4">
        <v>16</v>
      </c>
      <c r="AF2001" s="4">
        <v>6</v>
      </c>
      <c r="AG2001" s="4">
        <v>58</v>
      </c>
      <c r="AH2001" s="4">
        <v>80</v>
      </c>
      <c r="AI2001" s="4">
        <v>32</v>
      </c>
      <c r="AJ2001" s="4">
        <v>59</v>
      </c>
      <c r="AK2001" s="4">
        <v>110</v>
      </c>
      <c r="AL2001" s="4">
        <v>40</v>
      </c>
      <c r="AM2001" s="4">
        <v>16</v>
      </c>
      <c r="AN2001" s="4">
        <v>1</v>
      </c>
      <c r="AO2001" s="4">
        <v>102</v>
      </c>
      <c r="AP2001" s="4">
        <v>3</v>
      </c>
      <c r="AQ2001" s="4">
        <v>89</v>
      </c>
      <c r="AR2001" s="4">
        <v>73</v>
      </c>
      <c r="AS2001" s="4">
        <v>13</v>
      </c>
      <c r="AT2001" s="4">
        <v>152</v>
      </c>
      <c r="AU2001" s="4">
        <v>56</v>
      </c>
      <c r="AV2001" s="4">
        <v>101</v>
      </c>
      <c r="AW2001" s="4" t="s">
        <v>14</v>
      </c>
      <c r="AX2001" s="4">
        <v>174</v>
      </c>
      <c r="AY2001" s="4" t="s">
        <v>14</v>
      </c>
    </row>
    <row r="2002" spans="1:51">
      <c r="A2002" s="3"/>
      <c r="C2002" s="11">
        <v>0.05</v>
      </c>
      <c r="D2002" s="11">
        <v>0.04</v>
      </c>
      <c r="E2002" s="11">
        <v>0.05</v>
      </c>
      <c r="F2002" s="11">
        <v>0.05</v>
      </c>
      <c r="G2002" s="11">
        <v>0.08</v>
      </c>
      <c r="H2002" s="11">
        <v>0.05</v>
      </c>
      <c r="I2002" s="11">
        <v>0.05</v>
      </c>
      <c r="J2002" s="11">
        <v>0.03</v>
      </c>
      <c r="K2002" s="11">
        <v>0.06</v>
      </c>
      <c r="L2002" s="11">
        <v>0.05</v>
      </c>
      <c r="M2002" s="11">
        <v>0.06</v>
      </c>
      <c r="N2002" s="11">
        <v>7.0000000000000007E-2</v>
      </c>
      <c r="O2002" s="11">
        <v>0.04</v>
      </c>
      <c r="P2002" s="11">
        <v>0.05</v>
      </c>
      <c r="Q2002" s="11">
        <v>0.05</v>
      </c>
      <c r="R2002" s="11">
        <v>0.05</v>
      </c>
      <c r="S2002" s="11">
        <v>0.05</v>
      </c>
      <c r="T2002" s="11">
        <v>0.05</v>
      </c>
      <c r="U2002" s="11">
        <v>0.05</v>
      </c>
      <c r="V2002" s="11">
        <v>0.06</v>
      </c>
      <c r="W2002" s="11">
        <v>0.04</v>
      </c>
      <c r="X2002" s="11">
        <v>0.04</v>
      </c>
      <c r="Y2002" s="11">
        <v>0.04</v>
      </c>
      <c r="Z2002" s="11">
        <v>0.05</v>
      </c>
      <c r="AA2002" s="11">
        <v>0.06</v>
      </c>
      <c r="AB2002" s="11">
        <v>0.04</v>
      </c>
      <c r="AC2002" s="11">
        <v>0.05</v>
      </c>
      <c r="AD2002" s="11">
        <v>0.04</v>
      </c>
      <c r="AE2002" s="11">
        <v>0.04</v>
      </c>
      <c r="AF2002" s="11">
        <v>0.06</v>
      </c>
      <c r="AG2002" s="11">
        <v>0.05</v>
      </c>
      <c r="AH2002" s="11">
        <v>0.05</v>
      </c>
      <c r="AI2002" s="11">
        <v>0.04</v>
      </c>
      <c r="AJ2002" s="11">
        <v>0.05</v>
      </c>
      <c r="AK2002" s="11">
        <v>0.05</v>
      </c>
      <c r="AL2002" s="11">
        <v>0.04</v>
      </c>
      <c r="AM2002" s="11">
        <v>7.0000000000000007E-2</v>
      </c>
      <c r="AN2002" s="11">
        <v>0.03</v>
      </c>
      <c r="AO2002" s="11">
        <v>0.05</v>
      </c>
      <c r="AP2002" s="11">
        <v>0.05</v>
      </c>
      <c r="AQ2002" s="11">
        <v>0.05</v>
      </c>
      <c r="AR2002" s="11">
        <v>0.05</v>
      </c>
      <c r="AS2002" s="11">
        <v>0.06</v>
      </c>
      <c r="AT2002" s="11">
        <v>0.05</v>
      </c>
      <c r="AU2002" s="11">
        <v>0.05</v>
      </c>
      <c r="AV2002" s="11">
        <v>0.05</v>
      </c>
      <c r="AW2002" s="4" t="s">
        <v>14</v>
      </c>
      <c r="AX2002" s="11">
        <v>0.3</v>
      </c>
      <c r="AY2002" s="4" t="s">
        <v>14</v>
      </c>
    </row>
    <row r="2003" spans="1:51">
      <c r="A2003" s="3"/>
      <c r="B2003" t="s">
        <v>504</v>
      </c>
      <c r="C2003" s="4">
        <v>367</v>
      </c>
      <c r="D2003" s="4">
        <v>177</v>
      </c>
      <c r="E2003" s="4">
        <v>131</v>
      </c>
      <c r="F2003" s="4">
        <v>33</v>
      </c>
      <c r="G2003" s="4">
        <v>26</v>
      </c>
      <c r="H2003" s="4">
        <v>153</v>
      </c>
      <c r="I2003" s="4">
        <v>171</v>
      </c>
      <c r="J2003" s="4">
        <v>130</v>
      </c>
      <c r="K2003" s="4">
        <v>195</v>
      </c>
      <c r="L2003" s="4">
        <v>23</v>
      </c>
      <c r="M2003" s="4">
        <v>8</v>
      </c>
      <c r="N2003" s="4">
        <v>13</v>
      </c>
      <c r="O2003" s="4">
        <v>58</v>
      </c>
      <c r="P2003" s="4">
        <v>265</v>
      </c>
      <c r="Q2003" s="4">
        <v>104</v>
      </c>
      <c r="R2003" s="4">
        <v>236</v>
      </c>
      <c r="S2003" s="4">
        <v>170</v>
      </c>
      <c r="T2003" s="4">
        <v>150</v>
      </c>
      <c r="U2003" s="4">
        <v>54</v>
      </c>
      <c r="V2003" s="4">
        <v>37</v>
      </c>
      <c r="W2003" s="4">
        <v>129</v>
      </c>
      <c r="X2003" s="4">
        <v>145</v>
      </c>
      <c r="Y2003" s="4">
        <v>88</v>
      </c>
      <c r="Z2003" s="4">
        <v>66</v>
      </c>
      <c r="AA2003" s="4">
        <v>29</v>
      </c>
      <c r="AB2003" s="4">
        <v>89</v>
      </c>
      <c r="AC2003" s="4">
        <v>272</v>
      </c>
      <c r="AD2003" s="4">
        <v>27</v>
      </c>
      <c r="AE2003" s="4">
        <v>45</v>
      </c>
      <c r="AF2003" s="4">
        <v>10</v>
      </c>
      <c r="AG2003" s="4">
        <v>92</v>
      </c>
      <c r="AH2003" s="4">
        <v>177</v>
      </c>
      <c r="AI2003" s="4">
        <v>95</v>
      </c>
      <c r="AJ2003" s="4">
        <v>127</v>
      </c>
      <c r="AK2003" s="4">
        <v>235</v>
      </c>
      <c r="AL2003" s="4">
        <v>52</v>
      </c>
      <c r="AM2003" s="4">
        <v>11</v>
      </c>
      <c r="AN2003" s="4">
        <v>1</v>
      </c>
      <c r="AO2003" s="4">
        <v>288</v>
      </c>
      <c r="AP2003" s="4">
        <v>1</v>
      </c>
      <c r="AQ2003" s="4">
        <v>256</v>
      </c>
      <c r="AR2003" s="4">
        <v>97</v>
      </c>
      <c r="AS2003" s="4">
        <v>18</v>
      </c>
      <c r="AT2003" s="4">
        <v>340</v>
      </c>
      <c r="AU2003" s="4">
        <v>117</v>
      </c>
      <c r="AV2003" s="4">
        <v>207</v>
      </c>
      <c r="AW2003" s="4" t="s">
        <v>14</v>
      </c>
      <c r="AX2003" s="4" t="s">
        <v>14</v>
      </c>
      <c r="AY2003" s="4">
        <v>367</v>
      </c>
    </row>
    <row r="2004" spans="1:51">
      <c r="A2004" s="3"/>
      <c r="C2004" s="11">
        <v>0.1</v>
      </c>
      <c r="D2004" s="11">
        <v>0.08</v>
      </c>
      <c r="E2004" s="11">
        <v>0.16</v>
      </c>
      <c r="F2004" s="11">
        <v>0.06</v>
      </c>
      <c r="G2004" s="11">
        <v>0.18</v>
      </c>
      <c r="H2004" s="11">
        <v>0.1</v>
      </c>
      <c r="I2004" s="11">
        <v>0.1</v>
      </c>
      <c r="J2004" s="11">
        <v>0.1</v>
      </c>
      <c r="K2004" s="11">
        <v>0.1</v>
      </c>
      <c r="L2004" s="11">
        <v>7.0000000000000007E-2</v>
      </c>
      <c r="M2004" s="11">
        <v>0.09</v>
      </c>
      <c r="N2004" s="11">
        <v>7.0000000000000007E-2</v>
      </c>
      <c r="O2004" s="11">
        <v>7.0000000000000007E-2</v>
      </c>
      <c r="P2004" s="11">
        <v>0.1</v>
      </c>
      <c r="Q2004" s="11">
        <v>0.09</v>
      </c>
      <c r="R2004" s="11">
        <v>0.11</v>
      </c>
      <c r="S2004" s="11">
        <v>0.1</v>
      </c>
      <c r="T2004" s="11">
        <v>0.09</v>
      </c>
      <c r="U2004" s="11">
        <v>0.08</v>
      </c>
      <c r="V2004" s="11">
        <v>0.08</v>
      </c>
      <c r="W2004" s="11">
        <v>0.11</v>
      </c>
      <c r="X2004" s="11">
        <v>0.1</v>
      </c>
      <c r="Y2004" s="11">
        <v>0.11</v>
      </c>
      <c r="Z2004" s="11">
        <v>0.09</v>
      </c>
      <c r="AA2004" s="11">
        <v>7.0000000000000007E-2</v>
      </c>
      <c r="AB2004" s="11">
        <v>0.11</v>
      </c>
      <c r="AC2004" s="11">
        <v>0.1</v>
      </c>
      <c r="AD2004" s="11">
        <v>0.14000000000000001</v>
      </c>
      <c r="AE2004" s="11">
        <v>0.12</v>
      </c>
      <c r="AF2004" s="11">
        <v>0.09</v>
      </c>
      <c r="AG2004" s="11">
        <v>7.0000000000000007E-2</v>
      </c>
      <c r="AH2004" s="11">
        <v>0.11</v>
      </c>
      <c r="AI2004" s="11">
        <v>0.12</v>
      </c>
      <c r="AJ2004" s="11">
        <v>0.1</v>
      </c>
      <c r="AK2004" s="11">
        <v>0.1</v>
      </c>
      <c r="AL2004" s="11">
        <v>0.05</v>
      </c>
      <c r="AM2004" s="11">
        <v>0.05</v>
      </c>
      <c r="AN2004" s="11">
        <v>0.03</v>
      </c>
      <c r="AO2004" s="11">
        <v>0.13</v>
      </c>
      <c r="AP2004" s="11">
        <v>0.02</v>
      </c>
      <c r="AQ2004" s="11">
        <v>0.13</v>
      </c>
      <c r="AR2004" s="11">
        <v>0.06</v>
      </c>
      <c r="AS2004" s="11">
        <v>0.08</v>
      </c>
      <c r="AT2004" s="11">
        <v>0.1</v>
      </c>
      <c r="AU2004" s="11">
        <v>0.1</v>
      </c>
      <c r="AV2004" s="11">
        <v>0.1</v>
      </c>
      <c r="AW2004" s="4" t="s">
        <v>14</v>
      </c>
      <c r="AX2004" s="4" t="s">
        <v>14</v>
      </c>
      <c r="AY2004" s="11">
        <v>0.39</v>
      </c>
    </row>
    <row r="2005" spans="1:51">
      <c r="A2005" s="3"/>
      <c r="B2005" t="s">
        <v>505</v>
      </c>
      <c r="C2005" s="4">
        <v>490</v>
      </c>
      <c r="D2005" s="4">
        <v>277</v>
      </c>
      <c r="E2005" s="4">
        <v>115</v>
      </c>
      <c r="F2005" s="4">
        <v>70</v>
      </c>
      <c r="G2005" s="4">
        <v>29</v>
      </c>
      <c r="H2005" s="4">
        <v>200</v>
      </c>
      <c r="I2005" s="4">
        <v>232</v>
      </c>
      <c r="J2005" s="4">
        <v>149</v>
      </c>
      <c r="K2005" s="4">
        <v>278</v>
      </c>
      <c r="L2005" s="4">
        <v>36</v>
      </c>
      <c r="M2005" s="4">
        <v>7</v>
      </c>
      <c r="N2005" s="4">
        <v>21</v>
      </c>
      <c r="O2005" s="4">
        <v>119</v>
      </c>
      <c r="P2005" s="4">
        <v>312</v>
      </c>
      <c r="Q2005" s="4">
        <v>135</v>
      </c>
      <c r="R2005" s="4">
        <v>309</v>
      </c>
      <c r="S2005" s="4">
        <v>195</v>
      </c>
      <c r="T2005" s="4">
        <v>229</v>
      </c>
      <c r="U2005" s="4">
        <v>91</v>
      </c>
      <c r="V2005" s="4">
        <v>86</v>
      </c>
      <c r="W2005" s="4">
        <v>172</v>
      </c>
      <c r="X2005" s="4">
        <v>138</v>
      </c>
      <c r="Y2005" s="4">
        <v>122</v>
      </c>
      <c r="Z2005" s="4">
        <v>110</v>
      </c>
      <c r="AA2005" s="4">
        <v>67</v>
      </c>
      <c r="AB2005" s="4">
        <v>103</v>
      </c>
      <c r="AC2005" s="4">
        <v>402</v>
      </c>
      <c r="AD2005" s="4">
        <v>21</v>
      </c>
      <c r="AE2005" s="4">
        <v>34</v>
      </c>
      <c r="AF2005" s="4">
        <v>14</v>
      </c>
      <c r="AG2005" s="4">
        <v>197</v>
      </c>
      <c r="AH2005" s="4">
        <v>207</v>
      </c>
      <c r="AI2005" s="4">
        <v>80</v>
      </c>
      <c r="AJ2005" s="4">
        <v>163</v>
      </c>
      <c r="AK2005" s="4">
        <v>316</v>
      </c>
      <c r="AL2005" s="4">
        <v>198</v>
      </c>
      <c r="AM2005" s="4">
        <v>11</v>
      </c>
      <c r="AN2005" s="4">
        <v>3</v>
      </c>
      <c r="AO2005" s="4">
        <v>249</v>
      </c>
      <c r="AP2005" s="4">
        <v>5</v>
      </c>
      <c r="AQ2005" s="4">
        <v>209</v>
      </c>
      <c r="AR2005" s="4">
        <v>256</v>
      </c>
      <c r="AS2005" s="4">
        <v>31</v>
      </c>
      <c r="AT2005" s="4">
        <v>438</v>
      </c>
      <c r="AU2005" s="4">
        <v>177</v>
      </c>
      <c r="AV2005" s="4">
        <v>255</v>
      </c>
      <c r="AW2005" s="4" t="s">
        <v>14</v>
      </c>
      <c r="AX2005" s="4" t="s">
        <v>14</v>
      </c>
      <c r="AY2005" s="4">
        <v>490</v>
      </c>
    </row>
    <row r="2006" spans="1:51">
      <c r="A2006" s="3"/>
      <c r="C2006" s="11">
        <v>0.13</v>
      </c>
      <c r="D2006" s="11">
        <v>0.12</v>
      </c>
      <c r="E2006" s="11">
        <v>0.14000000000000001</v>
      </c>
      <c r="F2006" s="11">
        <v>0.12</v>
      </c>
      <c r="G2006" s="11">
        <v>0.19</v>
      </c>
      <c r="H2006" s="11">
        <v>0.13</v>
      </c>
      <c r="I2006" s="11">
        <v>0.13</v>
      </c>
      <c r="J2006" s="11">
        <v>0.11</v>
      </c>
      <c r="K2006" s="11">
        <v>0.14000000000000001</v>
      </c>
      <c r="L2006" s="11">
        <v>0.11</v>
      </c>
      <c r="M2006" s="11">
        <v>0.09</v>
      </c>
      <c r="N2006" s="11">
        <v>0.12</v>
      </c>
      <c r="O2006" s="11">
        <v>0.15</v>
      </c>
      <c r="P2006" s="11">
        <v>0.12</v>
      </c>
      <c r="Q2006" s="11">
        <v>0.11</v>
      </c>
      <c r="R2006" s="11">
        <v>0.14000000000000001</v>
      </c>
      <c r="S2006" s="11">
        <v>0.12</v>
      </c>
      <c r="T2006" s="11">
        <v>0.14000000000000001</v>
      </c>
      <c r="U2006" s="11">
        <v>0.13</v>
      </c>
      <c r="V2006" s="11">
        <v>0.18</v>
      </c>
      <c r="W2006" s="11">
        <v>0.15</v>
      </c>
      <c r="X2006" s="11">
        <v>0.1</v>
      </c>
      <c r="Y2006" s="11">
        <v>0.15</v>
      </c>
      <c r="Z2006" s="11">
        <v>0.15</v>
      </c>
      <c r="AA2006" s="11">
        <v>0.16</v>
      </c>
      <c r="AB2006" s="11">
        <v>0.13</v>
      </c>
      <c r="AC2006" s="11">
        <v>0.15</v>
      </c>
      <c r="AD2006" s="11">
        <v>0.11</v>
      </c>
      <c r="AE2006" s="11">
        <v>0.09</v>
      </c>
      <c r="AF2006" s="11">
        <v>0.13</v>
      </c>
      <c r="AG2006" s="11">
        <v>0.16</v>
      </c>
      <c r="AH2006" s="11">
        <v>0.13</v>
      </c>
      <c r="AI2006" s="11">
        <v>0.1</v>
      </c>
      <c r="AJ2006" s="11">
        <v>0.13</v>
      </c>
      <c r="AK2006" s="11">
        <v>0.13</v>
      </c>
      <c r="AL2006" s="11">
        <v>0.2</v>
      </c>
      <c r="AM2006" s="11">
        <v>0.05</v>
      </c>
      <c r="AN2006" s="11">
        <v>0.11</v>
      </c>
      <c r="AO2006" s="11">
        <v>0.11</v>
      </c>
      <c r="AP2006" s="11">
        <v>0.09</v>
      </c>
      <c r="AQ2006" s="11">
        <v>0.11</v>
      </c>
      <c r="AR2006" s="11">
        <v>0.16</v>
      </c>
      <c r="AS2006" s="11">
        <v>0.13</v>
      </c>
      <c r="AT2006" s="11">
        <v>0.13</v>
      </c>
      <c r="AU2006" s="11">
        <v>0.15</v>
      </c>
      <c r="AV2006" s="11">
        <v>0.12</v>
      </c>
      <c r="AW2006" s="4" t="s">
        <v>14</v>
      </c>
      <c r="AX2006" s="4" t="s">
        <v>14</v>
      </c>
      <c r="AY2006" s="11">
        <v>0.53</v>
      </c>
    </row>
    <row r="2007" spans="1:51">
      <c r="A2007" s="3"/>
      <c r="B2007" t="s">
        <v>506</v>
      </c>
      <c r="C2007" s="4">
        <v>76</v>
      </c>
      <c r="D2007" s="4">
        <v>37</v>
      </c>
      <c r="E2007" s="4">
        <v>15</v>
      </c>
      <c r="F2007" s="4">
        <v>21</v>
      </c>
      <c r="G2007" s="4">
        <v>4</v>
      </c>
      <c r="H2007" s="4">
        <v>29</v>
      </c>
      <c r="I2007" s="4">
        <v>35</v>
      </c>
      <c r="J2007" s="4">
        <v>21</v>
      </c>
      <c r="K2007" s="4">
        <v>41</v>
      </c>
      <c r="L2007" s="4">
        <v>5</v>
      </c>
      <c r="M2007" s="4">
        <v>2</v>
      </c>
      <c r="N2007" s="4">
        <v>3</v>
      </c>
      <c r="O2007" s="4">
        <v>21</v>
      </c>
      <c r="P2007" s="4">
        <v>43</v>
      </c>
      <c r="Q2007" s="4">
        <v>18</v>
      </c>
      <c r="R2007" s="4">
        <v>48</v>
      </c>
      <c r="S2007" s="4">
        <v>25</v>
      </c>
      <c r="T2007" s="4">
        <v>38</v>
      </c>
      <c r="U2007" s="4">
        <v>26</v>
      </c>
      <c r="V2007" s="4">
        <v>9</v>
      </c>
      <c r="W2007" s="4">
        <v>26</v>
      </c>
      <c r="X2007" s="4">
        <v>16</v>
      </c>
      <c r="Y2007" s="4">
        <v>16</v>
      </c>
      <c r="Z2007" s="4">
        <v>20</v>
      </c>
      <c r="AA2007" s="4">
        <v>14</v>
      </c>
      <c r="AB2007" s="4">
        <v>14</v>
      </c>
      <c r="AC2007" s="4">
        <v>63</v>
      </c>
      <c r="AD2007" s="4">
        <v>1</v>
      </c>
      <c r="AE2007" s="4">
        <v>6</v>
      </c>
      <c r="AF2007" s="4">
        <v>5</v>
      </c>
      <c r="AG2007" s="4">
        <v>37</v>
      </c>
      <c r="AH2007" s="4">
        <v>31</v>
      </c>
      <c r="AI2007" s="4">
        <v>7</v>
      </c>
      <c r="AJ2007" s="4">
        <v>23</v>
      </c>
      <c r="AK2007" s="4">
        <v>52</v>
      </c>
      <c r="AL2007" s="4">
        <v>36</v>
      </c>
      <c r="AM2007" s="4">
        <v>4</v>
      </c>
      <c r="AN2007" s="4">
        <v>1</v>
      </c>
      <c r="AO2007" s="4">
        <v>26</v>
      </c>
      <c r="AP2007" s="4">
        <v>7</v>
      </c>
      <c r="AQ2007" s="4">
        <v>22</v>
      </c>
      <c r="AR2007" s="4">
        <v>52</v>
      </c>
      <c r="AS2007" s="4">
        <v>8</v>
      </c>
      <c r="AT2007" s="4">
        <v>66</v>
      </c>
      <c r="AU2007" s="4">
        <v>23</v>
      </c>
      <c r="AV2007" s="4">
        <v>41</v>
      </c>
      <c r="AW2007" s="4" t="s">
        <v>14</v>
      </c>
      <c r="AX2007" s="4" t="s">
        <v>14</v>
      </c>
      <c r="AY2007" s="4">
        <v>76</v>
      </c>
    </row>
    <row r="2008" spans="1:51">
      <c r="A2008" s="3"/>
      <c r="C2008" s="11">
        <v>0.02</v>
      </c>
      <c r="D2008" s="11">
        <v>0.02</v>
      </c>
      <c r="E2008" s="11">
        <v>0.02</v>
      </c>
      <c r="F2008" s="11">
        <v>0.04</v>
      </c>
      <c r="G2008" s="11">
        <v>0.03</v>
      </c>
      <c r="H2008" s="11">
        <v>0.02</v>
      </c>
      <c r="I2008" s="11">
        <v>0.02</v>
      </c>
      <c r="J2008" s="11">
        <v>0.02</v>
      </c>
      <c r="K2008" s="11">
        <v>0.02</v>
      </c>
      <c r="L2008" s="11">
        <v>0.02</v>
      </c>
      <c r="M2008" s="11">
        <v>0.02</v>
      </c>
      <c r="N2008" s="11">
        <v>0.01</v>
      </c>
      <c r="O2008" s="11">
        <v>0.03</v>
      </c>
      <c r="P2008" s="11">
        <v>0.02</v>
      </c>
      <c r="Q2008" s="11">
        <v>0.01</v>
      </c>
      <c r="R2008" s="11">
        <v>0.02</v>
      </c>
      <c r="S2008" s="11">
        <v>0.02</v>
      </c>
      <c r="T2008" s="11">
        <v>0.02</v>
      </c>
      <c r="U2008" s="11">
        <v>0.04</v>
      </c>
      <c r="V2008" s="11">
        <v>0.02</v>
      </c>
      <c r="W2008" s="11">
        <v>0.02</v>
      </c>
      <c r="X2008" s="11">
        <v>0.01</v>
      </c>
      <c r="Y2008" s="11">
        <v>0.02</v>
      </c>
      <c r="Z2008" s="11">
        <v>0.03</v>
      </c>
      <c r="AA2008" s="11">
        <v>0.03</v>
      </c>
      <c r="AB2008" s="11">
        <v>0.02</v>
      </c>
      <c r="AC2008" s="11">
        <v>0.02</v>
      </c>
      <c r="AD2008" s="11">
        <v>0</v>
      </c>
      <c r="AE2008" s="11">
        <v>0.02</v>
      </c>
      <c r="AF2008" s="11">
        <v>0.04</v>
      </c>
      <c r="AG2008" s="11">
        <v>0.03</v>
      </c>
      <c r="AH2008" s="11">
        <v>0.02</v>
      </c>
      <c r="AI2008" s="11">
        <v>0.01</v>
      </c>
      <c r="AJ2008" s="11">
        <v>0.02</v>
      </c>
      <c r="AK2008" s="11">
        <v>0.02</v>
      </c>
      <c r="AL2008" s="11">
        <v>0.04</v>
      </c>
      <c r="AM2008" s="11">
        <v>0.02</v>
      </c>
      <c r="AN2008" s="11">
        <v>0.04</v>
      </c>
      <c r="AO2008" s="11">
        <v>0.01</v>
      </c>
      <c r="AP2008" s="11">
        <v>0.13</v>
      </c>
      <c r="AQ2008" s="11">
        <v>0.01</v>
      </c>
      <c r="AR2008" s="11">
        <v>0.03</v>
      </c>
      <c r="AS2008" s="11">
        <v>0.03</v>
      </c>
      <c r="AT2008" s="11">
        <v>0.02</v>
      </c>
      <c r="AU2008" s="11">
        <v>0.02</v>
      </c>
      <c r="AV2008" s="11">
        <v>0.02</v>
      </c>
      <c r="AW2008" s="4" t="s">
        <v>14</v>
      </c>
      <c r="AX2008" s="4" t="s">
        <v>14</v>
      </c>
      <c r="AY2008" s="11">
        <v>0.08</v>
      </c>
    </row>
    <row r="2009" spans="1:51">
      <c r="A2009" s="3"/>
      <c r="B2009" t="s">
        <v>507</v>
      </c>
      <c r="C2009" s="4">
        <v>396</v>
      </c>
      <c r="D2009" s="4">
        <v>252</v>
      </c>
      <c r="E2009" s="4">
        <v>57</v>
      </c>
      <c r="F2009" s="4">
        <v>76</v>
      </c>
      <c r="G2009" s="4">
        <v>11</v>
      </c>
      <c r="H2009" s="4">
        <v>145</v>
      </c>
      <c r="I2009" s="4">
        <v>200</v>
      </c>
      <c r="J2009" s="4">
        <v>144</v>
      </c>
      <c r="K2009" s="4">
        <v>201</v>
      </c>
      <c r="L2009" s="4">
        <v>31</v>
      </c>
      <c r="M2009" s="4">
        <v>13</v>
      </c>
      <c r="N2009" s="4">
        <v>9</v>
      </c>
      <c r="O2009" s="4">
        <v>94</v>
      </c>
      <c r="P2009" s="4">
        <v>252</v>
      </c>
      <c r="Q2009" s="4">
        <v>118</v>
      </c>
      <c r="R2009" s="4">
        <v>238</v>
      </c>
      <c r="S2009" s="4">
        <v>172</v>
      </c>
      <c r="T2009" s="4">
        <v>163</v>
      </c>
      <c r="U2009" s="4">
        <v>86</v>
      </c>
      <c r="V2009" s="4">
        <v>50</v>
      </c>
      <c r="W2009" s="4">
        <v>118</v>
      </c>
      <c r="X2009" s="4">
        <v>140</v>
      </c>
      <c r="Y2009" s="4">
        <v>101</v>
      </c>
      <c r="Z2009" s="4">
        <v>64</v>
      </c>
      <c r="AA2009" s="4">
        <v>70</v>
      </c>
      <c r="AB2009" s="4">
        <v>70</v>
      </c>
      <c r="AC2009" s="4">
        <v>304</v>
      </c>
      <c r="AD2009" s="4">
        <v>15</v>
      </c>
      <c r="AE2009" s="4">
        <v>41</v>
      </c>
      <c r="AF2009" s="4">
        <v>11</v>
      </c>
      <c r="AG2009" s="4">
        <v>144</v>
      </c>
      <c r="AH2009" s="4">
        <v>166</v>
      </c>
      <c r="AI2009" s="4">
        <v>81</v>
      </c>
      <c r="AJ2009" s="4">
        <v>153</v>
      </c>
      <c r="AK2009" s="4">
        <v>238</v>
      </c>
      <c r="AL2009" s="4">
        <v>194</v>
      </c>
      <c r="AM2009" s="4">
        <v>34</v>
      </c>
      <c r="AN2009" s="4">
        <v>3</v>
      </c>
      <c r="AO2009" s="4">
        <v>134</v>
      </c>
      <c r="AP2009" s="4">
        <v>10</v>
      </c>
      <c r="AQ2009" s="4">
        <v>111</v>
      </c>
      <c r="AR2009" s="4">
        <v>264</v>
      </c>
      <c r="AS2009" s="4">
        <v>16</v>
      </c>
      <c r="AT2009" s="4">
        <v>366</v>
      </c>
      <c r="AU2009" s="4">
        <v>121</v>
      </c>
      <c r="AV2009" s="4">
        <v>225</v>
      </c>
      <c r="AW2009" s="4" t="s">
        <v>14</v>
      </c>
      <c r="AX2009" s="4">
        <v>396</v>
      </c>
      <c r="AY2009" s="4" t="s">
        <v>14</v>
      </c>
    </row>
    <row r="2010" spans="1:51">
      <c r="A2010" s="3"/>
      <c r="C2010" s="11">
        <v>0.1</v>
      </c>
      <c r="D2010" s="11">
        <v>0.11</v>
      </c>
      <c r="E2010" s="11">
        <v>7.0000000000000007E-2</v>
      </c>
      <c r="F2010" s="11">
        <v>0.13</v>
      </c>
      <c r="G2010" s="11">
        <v>7.0000000000000007E-2</v>
      </c>
      <c r="H2010" s="11">
        <v>0.09</v>
      </c>
      <c r="I2010" s="11">
        <v>0.11</v>
      </c>
      <c r="J2010" s="11">
        <v>0.11</v>
      </c>
      <c r="K2010" s="11">
        <v>0.1</v>
      </c>
      <c r="L2010" s="11">
        <v>0.1</v>
      </c>
      <c r="M2010" s="11">
        <v>0.15</v>
      </c>
      <c r="N2010" s="11">
        <v>0.05</v>
      </c>
      <c r="O2010" s="11">
        <v>0.12</v>
      </c>
      <c r="P2010" s="11">
        <v>0.1</v>
      </c>
      <c r="Q2010" s="11">
        <v>0.1</v>
      </c>
      <c r="R2010" s="11">
        <v>0.11</v>
      </c>
      <c r="S2010" s="11">
        <v>0.11</v>
      </c>
      <c r="T2010" s="11">
        <v>0.1</v>
      </c>
      <c r="U2010" s="11">
        <v>0.12</v>
      </c>
      <c r="V2010" s="11">
        <v>0.1</v>
      </c>
      <c r="W2010" s="11">
        <v>0.1</v>
      </c>
      <c r="X2010" s="11">
        <v>0.1</v>
      </c>
      <c r="Y2010" s="11">
        <v>0.12</v>
      </c>
      <c r="Z2010" s="11">
        <v>0.09</v>
      </c>
      <c r="AA2010" s="11">
        <v>0.17</v>
      </c>
      <c r="AB2010" s="11">
        <v>0.09</v>
      </c>
      <c r="AC2010" s="11">
        <v>0.11</v>
      </c>
      <c r="AD2010" s="11">
        <v>0.08</v>
      </c>
      <c r="AE2010" s="11">
        <v>0.11</v>
      </c>
      <c r="AF2010" s="11">
        <v>0.1</v>
      </c>
      <c r="AG2010" s="11">
        <v>0.12</v>
      </c>
      <c r="AH2010" s="11">
        <v>0.1</v>
      </c>
      <c r="AI2010" s="11">
        <v>0.1</v>
      </c>
      <c r="AJ2010" s="11">
        <v>0.12</v>
      </c>
      <c r="AK2010" s="11">
        <v>0.1</v>
      </c>
      <c r="AL2010" s="11">
        <v>0.19</v>
      </c>
      <c r="AM2010" s="11">
        <v>0.14000000000000001</v>
      </c>
      <c r="AN2010" s="11">
        <v>0.11</v>
      </c>
      <c r="AO2010" s="11">
        <v>0.06</v>
      </c>
      <c r="AP2010" s="11">
        <v>0.18</v>
      </c>
      <c r="AQ2010" s="11">
        <v>0.06</v>
      </c>
      <c r="AR2010" s="11">
        <v>0.17</v>
      </c>
      <c r="AS2010" s="11">
        <v>7.0000000000000007E-2</v>
      </c>
      <c r="AT2010" s="11">
        <v>0.11</v>
      </c>
      <c r="AU2010" s="11">
        <v>0.1</v>
      </c>
      <c r="AV2010" s="11">
        <v>0.1</v>
      </c>
      <c r="AW2010" s="4" t="s">
        <v>14</v>
      </c>
      <c r="AX2010" s="11">
        <v>0.7</v>
      </c>
      <c r="AY2010" s="4" t="s">
        <v>14</v>
      </c>
    </row>
    <row r="2011" spans="1:51">
      <c r="A2011" s="3"/>
      <c r="B2011" t="s">
        <v>79</v>
      </c>
      <c r="C2011" s="4">
        <v>159</v>
      </c>
      <c r="D2011" s="4">
        <v>74</v>
      </c>
      <c r="E2011" s="4">
        <v>36</v>
      </c>
      <c r="F2011" s="4">
        <v>45</v>
      </c>
      <c r="G2011" s="4">
        <v>4</v>
      </c>
      <c r="H2011" s="4">
        <v>64</v>
      </c>
      <c r="I2011" s="4">
        <v>62</v>
      </c>
      <c r="J2011" s="4">
        <v>50</v>
      </c>
      <c r="K2011" s="4">
        <v>78</v>
      </c>
      <c r="L2011" s="4">
        <v>7</v>
      </c>
      <c r="M2011" s="4">
        <v>3</v>
      </c>
      <c r="N2011" s="4">
        <v>8</v>
      </c>
      <c r="O2011" s="4">
        <v>33</v>
      </c>
      <c r="P2011" s="4">
        <v>93</v>
      </c>
      <c r="Q2011" s="4">
        <v>49</v>
      </c>
      <c r="R2011" s="4">
        <v>85</v>
      </c>
      <c r="S2011" s="4">
        <v>64</v>
      </c>
      <c r="T2011" s="4">
        <v>59</v>
      </c>
      <c r="U2011" s="4">
        <v>35</v>
      </c>
      <c r="V2011" s="4">
        <v>24</v>
      </c>
      <c r="W2011" s="4">
        <v>53</v>
      </c>
      <c r="X2011" s="4">
        <v>47</v>
      </c>
      <c r="Y2011" s="4">
        <v>42</v>
      </c>
      <c r="Z2011" s="4">
        <v>30</v>
      </c>
      <c r="AA2011" s="4">
        <v>9</v>
      </c>
      <c r="AB2011" s="4">
        <v>37</v>
      </c>
      <c r="AC2011" s="4">
        <v>118</v>
      </c>
      <c r="AD2011" s="4">
        <v>5</v>
      </c>
      <c r="AE2011" s="4">
        <v>14</v>
      </c>
      <c r="AF2011" s="4">
        <v>6</v>
      </c>
      <c r="AG2011" s="4">
        <v>65</v>
      </c>
      <c r="AH2011" s="4">
        <v>65</v>
      </c>
      <c r="AI2011" s="4">
        <v>28</v>
      </c>
      <c r="AJ2011" s="4">
        <v>58</v>
      </c>
      <c r="AK2011" s="4">
        <v>101</v>
      </c>
      <c r="AL2011" s="4">
        <v>64</v>
      </c>
      <c r="AM2011" s="4">
        <v>8</v>
      </c>
      <c r="AN2011" s="4">
        <v>2</v>
      </c>
      <c r="AO2011" s="4">
        <v>78</v>
      </c>
      <c r="AP2011" s="4">
        <v>1</v>
      </c>
      <c r="AQ2011" s="4">
        <v>73</v>
      </c>
      <c r="AR2011" s="4">
        <v>81</v>
      </c>
      <c r="AS2011" s="4">
        <v>10</v>
      </c>
      <c r="AT2011" s="4">
        <v>146</v>
      </c>
      <c r="AU2011" s="4">
        <v>38</v>
      </c>
      <c r="AV2011" s="4">
        <v>88</v>
      </c>
      <c r="AW2011" s="4" t="s">
        <v>14</v>
      </c>
      <c r="AX2011" s="4" t="s">
        <v>14</v>
      </c>
      <c r="AY2011" s="4" t="s">
        <v>14</v>
      </c>
    </row>
    <row r="2012" spans="1:51">
      <c r="A2012" s="3"/>
      <c r="C2012" s="11">
        <v>0.04</v>
      </c>
      <c r="D2012" s="11">
        <v>0.03</v>
      </c>
      <c r="E2012" s="11">
        <v>0.04</v>
      </c>
      <c r="F2012" s="11">
        <v>0.08</v>
      </c>
      <c r="G2012" s="11">
        <v>0.03</v>
      </c>
      <c r="H2012" s="11">
        <v>0.04</v>
      </c>
      <c r="I2012" s="11">
        <v>0.04</v>
      </c>
      <c r="J2012" s="11">
        <v>0.04</v>
      </c>
      <c r="K2012" s="11">
        <v>0.04</v>
      </c>
      <c r="L2012" s="11">
        <v>0.02</v>
      </c>
      <c r="M2012" s="11">
        <v>0.03</v>
      </c>
      <c r="N2012" s="11">
        <v>0.05</v>
      </c>
      <c r="O2012" s="11">
        <v>0.04</v>
      </c>
      <c r="P2012" s="11">
        <v>0.04</v>
      </c>
      <c r="Q2012" s="11">
        <v>0.04</v>
      </c>
      <c r="R2012" s="11">
        <v>0.04</v>
      </c>
      <c r="S2012" s="11">
        <v>0.04</v>
      </c>
      <c r="T2012" s="11">
        <v>0.04</v>
      </c>
      <c r="U2012" s="11">
        <v>0.05</v>
      </c>
      <c r="V2012" s="11">
        <v>0.05</v>
      </c>
      <c r="W2012" s="11">
        <v>0.04</v>
      </c>
      <c r="X2012" s="11">
        <v>0.03</v>
      </c>
      <c r="Y2012" s="11">
        <v>0.05</v>
      </c>
      <c r="Z2012" s="11">
        <v>0.04</v>
      </c>
      <c r="AA2012" s="11">
        <v>0.02</v>
      </c>
      <c r="AB2012" s="11">
        <v>0.05</v>
      </c>
      <c r="AC2012" s="11">
        <v>0.04</v>
      </c>
      <c r="AD2012" s="11">
        <v>0.03</v>
      </c>
      <c r="AE2012" s="11">
        <v>0.04</v>
      </c>
      <c r="AF2012" s="11">
        <v>0.05</v>
      </c>
      <c r="AG2012" s="11">
        <v>0.05</v>
      </c>
      <c r="AH2012" s="11">
        <v>0.04</v>
      </c>
      <c r="AI2012" s="11">
        <v>0.03</v>
      </c>
      <c r="AJ2012" s="11">
        <v>0.05</v>
      </c>
      <c r="AK2012" s="11">
        <v>0.04</v>
      </c>
      <c r="AL2012" s="11">
        <v>0.06</v>
      </c>
      <c r="AM2012" s="11">
        <v>0.03</v>
      </c>
      <c r="AN2012" s="11">
        <v>0.08</v>
      </c>
      <c r="AO2012" s="11">
        <v>0.04</v>
      </c>
      <c r="AP2012" s="11">
        <v>0.02</v>
      </c>
      <c r="AQ2012" s="11">
        <v>0.04</v>
      </c>
      <c r="AR2012" s="11">
        <v>0.05</v>
      </c>
      <c r="AS2012" s="11">
        <v>0.04</v>
      </c>
      <c r="AT2012" s="11">
        <v>0.04</v>
      </c>
      <c r="AU2012" s="11">
        <v>0.03</v>
      </c>
      <c r="AV2012" s="11">
        <v>0.04</v>
      </c>
      <c r="AW2012" s="4" t="s">
        <v>14</v>
      </c>
      <c r="AX2012" s="4" t="s">
        <v>14</v>
      </c>
      <c r="AY2012" s="4" t="s">
        <v>14</v>
      </c>
    </row>
    <row r="2013" spans="1:51">
      <c r="A2013" s="3"/>
      <c r="B2013" t="s">
        <v>287</v>
      </c>
      <c r="C2013" s="4">
        <v>413</v>
      </c>
      <c r="D2013" s="4">
        <v>211</v>
      </c>
      <c r="E2013" s="4">
        <v>99</v>
      </c>
      <c r="F2013" s="4">
        <v>88</v>
      </c>
      <c r="G2013" s="4">
        <v>15</v>
      </c>
      <c r="H2013" s="4">
        <v>154</v>
      </c>
      <c r="I2013" s="4">
        <v>166</v>
      </c>
      <c r="J2013" s="4">
        <v>136</v>
      </c>
      <c r="K2013" s="4">
        <v>178</v>
      </c>
      <c r="L2013" s="4">
        <v>34</v>
      </c>
      <c r="M2013" s="4">
        <v>11</v>
      </c>
      <c r="N2013" s="4">
        <v>21</v>
      </c>
      <c r="O2013" s="4">
        <v>87</v>
      </c>
      <c r="P2013" s="4">
        <v>233</v>
      </c>
      <c r="Q2013" s="4">
        <v>122</v>
      </c>
      <c r="R2013" s="4">
        <v>212</v>
      </c>
      <c r="S2013" s="4">
        <v>140</v>
      </c>
      <c r="T2013" s="4">
        <v>173</v>
      </c>
      <c r="U2013" s="4">
        <v>92</v>
      </c>
      <c r="V2013" s="4">
        <v>58</v>
      </c>
      <c r="W2013" s="4">
        <v>130</v>
      </c>
      <c r="X2013" s="4">
        <v>133</v>
      </c>
      <c r="Y2013" s="4">
        <v>63</v>
      </c>
      <c r="Z2013" s="4">
        <v>51</v>
      </c>
      <c r="AA2013" s="4">
        <v>42</v>
      </c>
      <c r="AB2013" s="4">
        <v>44</v>
      </c>
      <c r="AC2013" s="4">
        <v>200</v>
      </c>
      <c r="AD2013" s="4">
        <v>13</v>
      </c>
      <c r="AE2013" s="4">
        <v>12</v>
      </c>
      <c r="AF2013" s="4">
        <v>2</v>
      </c>
      <c r="AG2013" s="4">
        <v>132</v>
      </c>
      <c r="AH2013" s="4">
        <v>138</v>
      </c>
      <c r="AI2013" s="4">
        <v>61</v>
      </c>
      <c r="AJ2013" s="4">
        <v>124</v>
      </c>
      <c r="AK2013" s="4">
        <v>195</v>
      </c>
      <c r="AL2013" s="4">
        <v>94</v>
      </c>
      <c r="AM2013" s="4">
        <v>32</v>
      </c>
      <c r="AN2013" s="4">
        <v>3</v>
      </c>
      <c r="AO2013" s="4">
        <v>119</v>
      </c>
      <c r="AP2013" s="4">
        <v>8</v>
      </c>
      <c r="AQ2013" s="4">
        <v>99</v>
      </c>
      <c r="AR2013" s="4">
        <v>157</v>
      </c>
      <c r="AS2013" s="4">
        <v>14</v>
      </c>
      <c r="AT2013" s="4">
        <v>278</v>
      </c>
      <c r="AU2013" s="4">
        <v>113</v>
      </c>
      <c r="AV2013" s="4">
        <v>207</v>
      </c>
      <c r="AW2013" s="4" t="s">
        <v>14</v>
      </c>
      <c r="AX2013" s="4" t="s">
        <v>14</v>
      </c>
      <c r="AY2013" s="4" t="s">
        <v>14</v>
      </c>
    </row>
    <row r="2014" spans="1:51">
      <c r="A2014" s="3"/>
      <c r="C2014" s="11">
        <v>0.11</v>
      </c>
      <c r="D2014" s="11">
        <v>0.09</v>
      </c>
      <c r="E2014" s="11">
        <v>0.12</v>
      </c>
      <c r="F2014" s="11">
        <v>0.15</v>
      </c>
      <c r="G2014" s="11">
        <v>0.1</v>
      </c>
      <c r="H2014" s="11">
        <v>0.1</v>
      </c>
      <c r="I2014" s="11">
        <v>0.09</v>
      </c>
      <c r="J2014" s="11">
        <v>0.1</v>
      </c>
      <c r="K2014" s="11">
        <v>0.09</v>
      </c>
      <c r="L2014" s="11">
        <v>0.1</v>
      </c>
      <c r="M2014" s="11">
        <v>0.13</v>
      </c>
      <c r="N2014" s="11">
        <v>0.12</v>
      </c>
      <c r="O2014" s="11">
        <v>0.11</v>
      </c>
      <c r="P2014" s="11">
        <v>0.09</v>
      </c>
      <c r="Q2014" s="11">
        <v>0.1</v>
      </c>
      <c r="R2014" s="11">
        <v>0.09</v>
      </c>
      <c r="S2014" s="11">
        <v>0.09</v>
      </c>
      <c r="T2014" s="11">
        <v>0.11</v>
      </c>
      <c r="U2014" s="11">
        <v>0.13</v>
      </c>
      <c r="V2014" s="11">
        <v>0.12</v>
      </c>
      <c r="W2014" s="11">
        <v>0.11</v>
      </c>
      <c r="X2014" s="11">
        <v>0.09</v>
      </c>
      <c r="Y2014" s="11">
        <v>0.08</v>
      </c>
      <c r="Z2014" s="11">
        <v>7.0000000000000007E-2</v>
      </c>
      <c r="AA2014" s="11">
        <v>0.1</v>
      </c>
      <c r="AB2014" s="11">
        <v>0.05</v>
      </c>
      <c r="AC2014" s="11">
        <v>7.0000000000000007E-2</v>
      </c>
      <c r="AD2014" s="11">
        <v>7.0000000000000007E-2</v>
      </c>
      <c r="AE2014" s="11">
        <v>0.03</v>
      </c>
      <c r="AF2014" s="11">
        <v>0.02</v>
      </c>
      <c r="AG2014" s="11">
        <v>0.11</v>
      </c>
      <c r="AH2014" s="11">
        <v>0.09</v>
      </c>
      <c r="AI2014" s="11">
        <v>7.0000000000000007E-2</v>
      </c>
      <c r="AJ2014" s="11">
        <v>0.1</v>
      </c>
      <c r="AK2014" s="11">
        <v>0.08</v>
      </c>
      <c r="AL2014" s="11">
        <v>0.09</v>
      </c>
      <c r="AM2014" s="11">
        <v>0.13</v>
      </c>
      <c r="AN2014" s="11">
        <v>0.11</v>
      </c>
      <c r="AO2014" s="11">
        <v>0.05</v>
      </c>
      <c r="AP2014" s="11">
        <v>0.14000000000000001</v>
      </c>
      <c r="AQ2014" s="11">
        <v>0.05</v>
      </c>
      <c r="AR2014" s="11">
        <v>0.1</v>
      </c>
      <c r="AS2014" s="11">
        <v>0.06</v>
      </c>
      <c r="AT2014" s="11">
        <v>0.08</v>
      </c>
      <c r="AU2014" s="11">
        <v>0.1</v>
      </c>
      <c r="AV2014" s="11">
        <v>0.1</v>
      </c>
      <c r="AW2014" s="4" t="s">
        <v>14</v>
      </c>
      <c r="AX2014" s="4" t="s">
        <v>14</v>
      </c>
      <c r="AY2014" s="4" t="s">
        <v>14</v>
      </c>
    </row>
    <row r="2015" spans="1:51">
      <c r="A2015" s="3"/>
    </row>
    <row r="2016" spans="1:51">
      <c r="A2016" s="3"/>
    </row>
    <row r="2017" spans="1:51">
      <c r="A2017" s="2" t="s">
        <v>508</v>
      </c>
    </row>
    <row r="2018" spans="1:51">
      <c r="A2018" s="3"/>
    </row>
    <row r="2019" spans="1:51" s="10" customFormat="1" ht="29.25" customHeight="1">
      <c r="A2019" s="9"/>
      <c r="C2019" s="7" t="s">
        <v>39</v>
      </c>
      <c r="D2019" s="14" t="s">
        <v>15</v>
      </c>
      <c r="E2019" s="15"/>
      <c r="F2019" s="15"/>
      <c r="G2019" s="15"/>
      <c r="H2019" s="14" t="s">
        <v>16</v>
      </c>
      <c r="I2019" s="15"/>
      <c r="J2019" s="14" t="s">
        <v>17</v>
      </c>
      <c r="K2019" s="15"/>
      <c r="L2019" s="15"/>
      <c r="M2019" s="15"/>
      <c r="N2019" s="15"/>
      <c r="O2019" s="14" t="s">
        <v>40</v>
      </c>
      <c r="P2019" s="15"/>
      <c r="Q2019" s="14" t="s">
        <v>19</v>
      </c>
      <c r="R2019" s="15"/>
      <c r="S2019" s="14" t="s">
        <v>41</v>
      </c>
      <c r="T2019" s="15"/>
      <c r="U2019" s="14" t="s">
        <v>42</v>
      </c>
      <c r="V2019" s="15"/>
      <c r="W2019" s="15"/>
      <c r="X2019" s="15"/>
      <c r="Y2019" s="14" t="s">
        <v>22</v>
      </c>
      <c r="Z2019" s="15"/>
      <c r="AA2019" s="15"/>
      <c r="AB2019" s="15"/>
      <c r="AC2019" s="15"/>
      <c r="AD2019" s="15"/>
      <c r="AE2019" s="15"/>
      <c r="AF2019" s="15"/>
      <c r="AG2019" s="14" t="s">
        <v>23</v>
      </c>
      <c r="AH2019" s="15"/>
      <c r="AI2019" s="15"/>
      <c r="AJ2019" s="14" t="s">
        <v>24</v>
      </c>
      <c r="AK2019" s="15"/>
      <c r="AL2019" s="14" t="s">
        <v>25</v>
      </c>
      <c r="AM2019" s="15"/>
      <c r="AN2019" s="15"/>
      <c r="AO2019" s="15"/>
      <c r="AP2019" s="15"/>
      <c r="AQ2019" s="15"/>
      <c r="AR2019" s="15"/>
      <c r="AS2019" s="14" t="s">
        <v>26</v>
      </c>
      <c r="AT2019" s="15"/>
      <c r="AU2019" s="14" t="s">
        <v>43</v>
      </c>
      <c r="AV2019" s="15"/>
      <c r="AW2019" s="14" t="s">
        <v>44</v>
      </c>
      <c r="AX2019" s="15"/>
      <c r="AY2019" s="15"/>
    </row>
    <row r="2020" spans="1:51" s="7" customFormat="1" ht="32.25" customHeight="1">
      <c r="A2020" s="6"/>
      <c r="D2020" s="8" t="s">
        <v>45</v>
      </c>
      <c r="E2020" s="8" t="s">
        <v>46</v>
      </c>
      <c r="F2020" s="8" t="s">
        <v>47</v>
      </c>
      <c r="G2020" s="8" t="s">
        <v>48</v>
      </c>
      <c r="H2020" s="8" t="s">
        <v>49</v>
      </c>
      <c r="I2020" s="8" t="s">
        <v>50</v>
      </c>
      <c r="J2020" s="8" t="s">
        <v>51</v>
      </c>
      <c r="K2020" s="8" t="s">
        <v>52</v>
      </c>
      <c r="L2020" s="8" t="s">
        <v>53</v>
      </c>
      <c r="M2020" s="8" t="s">
        <v>54</v>
      </c>
      <c r="N2020" s="8" t="s">
        <v>55</v>
      </c>
      <c r="O2020" s="8" t="s">
        <v>56</v>
      </c>
      <c r="P2020" s="8" t="s">
        <v>57</v>
      </c>
      <c r="Q2020" s="8" t="s">
        <v>56</v>
      </c>
      <c r="R2020" s="8" t="s">
        <v>57</v>
      </c>
      <c r="S2020" s="8" t="s">
        <v>56</v>
      </c>
      <c r="T2020" s="8" t="s">
        <v>57</v>
      </c>
      <c r="U2020" s="8" t="s">
        <v>58</v>
      </c>
      <c r="V2020" s="8" t="s">
        <v>59</v>
      </c>
      <c r="W2020" s="8" t="s">
        <v>60</v>
      </c>
      <c r="X2020" s="8" t="s">
        <v>61</v>
      </c>
      <c r="Y2020" s="8" t="s">
        <v>62</v>
      </c>
      <c r="Z2020" s="8" t="s">
        <v>63</v>
      </c>
      <c r="AA2020" s="8" t="s">
        <v>64</v>
      </c>
      <c r="AB2020" s="8" t="s">
        <v>65</v>
      </c>
      <c r="AC2020" s="8" t="s">
        <v>66</v>
      </c>
      <c r="AD2020" s="8" t="s">
        <v>67</v>
      </c>
      <c r="AE2020" s="8" t="s">
        <v>68</v>
      </c>
      <c r="AF2020" s="8" t="s">
        <v>69</v>
      </c>
      <c r="AG2020" s="8" t="s">
        <v>70</v>
      </c>
      <c r="AH2020" s="8" t="s">
        <v>71</v>
      </c>
      <c r="AI2020" s="8" t="s">
        <v>72</v>
      </c>
      <c r="AJ2020" s="8" t="s">
        <v>73</v>
      </c>
      <c r="AK2020" s="8" t="s">
        <v>74</v>
      </c>
      <c r="AL2020" s="8" t="s">
        <v>75</v>
      </c>
      <c r="AM2020" s="8" t="s">
        <v>76</v>
      </c>
      <c r="AN2020" s="8" t="s">
        <v>77</v>
      </c>
      <c r="AO2020" s="8" t="s">
        <v>78</v>
      </c>
      <c r="AP2020" s="8" t="s">
        <v>79</v>
      </c>
      <c r="AQ2020" s="8" t="s">
        <v>80</v>
      </c>
      <c r="AR2020" s="8" t="s">
        <v>81</v>
      </c>
      <c r="AS2020" s="8" t="s">
        <v>82</v>
      </c>
      <c r="AT2020" s="8" t="s">
        <v>57</v>
      </c>
      <c r="AU2020" s="8" t="s">
        <v>56</v>
      </c>
      <c r="AV2020" s="8" t="s">
        <v>57</v>
      </c>
      <c r="AW2020" s="8" t="s">
        <v>83</v>
      </c>
      <c r="AX2020" s="8" t="s">
        <v>84</v>
      </c>
      <c r="AY2020" s="8" t="s">
        <v>85</v>
      </c>
    </row>
    <row r="2021" spans="1:51">
      <c r="A2021" s="3" t="s">
        <v>86</v>
      </c>
      <c r="C2021" s="4">
        <v>3798</v>
      </c>
      <c r="D2021" s="4">
        <v>2254</v>
      </c>
      <c r="E2021" s="4">
        <v>808</v>
      </c>
      <c r="F2021" s="4">
        <v>587</v>
      </c>
      <c r="G2021" s="4">
        <v>148</v>
      </c>
      <c r="H2021" s="4">
        <v>1558</v>
      </c>
      <c r="I2021" s="4">
        <v>1757</v>
      </c>
      <c r="J2021" s="4">
        <v>1318</v>
      </c>
      <c r="K2021" s="4">
        <v>1919</v>
      </c>
      <c r="L2021" s="4">
        <v>321</v>
      </c>
      <c r="M2021" s="4">
        <v>85</v>
      </c>
      <c r="N2021" s="4">
        <v>179</v>
      </c>
      <c r="O2021" s="4">
        <v>774</v>
      </c>
      <c r="P2021" s="4">
        <v>2541</v>
      </c>
      <c r="Q2021" s="4">
        <v>1208</v>
      </c>
      <c r="R2021" s="4">
        <v>2241</v>
      </c>
      <c r="S2021" s="4">
        <v>1635</v>
      </c>
      <c r="T2021" s="4">
        <v>1629</v>
      </c>
      <c r="U2021" s="4">
        <v>691</v>
      </c>
      <c r="V2021" s="4">
        <v>478</v>
      </c>
      <c r="W2021" s="4">
        <v>1179</v>
      </c>
      <c r="X2021" s="4">
        <v>1439</v>
      </c>
      <c r="Y2021" s="4">
        <v>832</v>
      </c>
      <c r="Z2021" s="4">
        <v>718</v>
      </c>
      <c r="AA2021" s="4">
        <v>411</v>
      </c>
      <c r="AB2021" s="4">
        <v>810</v>
      </c>
      <c r="AC2021" s="4">
        <v>2770</v>
      </c>
      <c r="AD2021" s="4">
        <v>186</v>
      </c>
      <c r="AE2021" s="4">
        <v>365</v>
      </c>
      <c r="AF2021" s="4">
        <v>112</v>
      </c>
      <c r="AG2021" s="4">
        <v>1242</v>
      </c>
      <c r="AH2021" s="4">
        <v>1615</v>
      </c>
      <c r="AI2021" s="4">
        <v>813</v>
      </c>
      <c r="AJ2021" s="4">
        <v>1238</v>
      </c>
      <c r="AK2021" s="4">
        <v>2393</v>
      </c>
      <c r="AL2021" s="4">
        <v>997</v>
      </c>
      <c r="AM2021" s="4">
        <v>236</v>
      </c>
      <c r="AN2021" s="4">
        <v>27</v>
      </c>
      <c r="AO2021" s="4">
        <v>2173</v>
      </c>
      <c r="AP2021" s="4">
        <v>56</v>
      </c>
      <c r="AQ2021" s="4">
        <v>1910</v>
      </c>
      <c r="AR2021" s="4">
        <v>1578</v>
      </c>
      <c r="AS2021" s="4">
        <v>230</v>
      </c>
      <c r="AT2021" s="4">
        <v>3340</v>
      </c>
      <c r="AU2021" s="4">
        <v>1158</v>
      </c>
      <c r="AV2021" s="4">
        <v>2157</v>
      </c>
      <c r="AW2021" s="4">
        <v>1723</v>
      </c>
      <c r="AX2021" s="4">
        <v>570</v>
      </c>
      <c r="AY2021" s="4">
        <v>933</v>
      </c>
    </row>
    <row r="2022" spans="1:51">
      <c r="A2022" s="3"/>
    </row>
    <row r="2023" spans="1:51">
      <c r="A2023" s="3" t="s">
        <v>509</v>
      </c>
      <c r="B2023" t="s">
        <v>510</v>
      </c>
      <c r="C2023" s="4">
        <v>2742</v>
      </c>
      <c r="D2023" s="4">
        <v>1607</v>
      </c>
      <c r="E2023" s="4">
        <v>649</v>
      </c>
      <c r="F2023" s="4">
        <v>377</v>
      </c>
      <c r="G2023" s="4">
        <v>109</v>
      </c>
      <c r="H2023" s="4">
        <v>1083</v>
      </c>
      <c r="I2023" s="4">
        <v>1342</v>
      </c>
      <c r="J2023" s="4">
        <v>948</v>
      </c>
      <c r="K2023" s="4">
        <v>1414</v>
      </c>
      <c r="L2023" s="4">
        <v>243</v>
      </c>
      <c r="M2023" s="4">
        <v>63</v>
      </c>
      <c r="N2023" s="4">
        <v>131</v>
      </c>
      <c r="O2023" s="4">
        <v>569</v>
      </c>
      <c r="P2023" s="4">
        <v>1856</v>
      </c>
      <c r="Q2023" s="4">
        <v>862</v>
      </c>
      <c r="R2023" s="4">
        <v>1627</v>
      </c>
      <c r="S2023" s="4">
        <v>1210</v>
      </c>
      <c r="T2023" s="4">
        <v>1184</v>
      </c>
      <c r="U2023" s="4">
        <v>429</v>
      </c>
      <c r="V2023" s="4">
        <v>351</v>
      </c>
      <c r="W2023" s="4">
        <v>873</v>
      </c>
      <c r="X2023" s="4">
        <v>1079</v>
      </c>
      <c r="Y2023" s="4">
        <v>665</v>
      </c>
      <c r="Z2023" s="4">
        <v>557</v>
      </c>
      <c r="AA2023" s="4">
        <v>284</v>
      </c>
      <c r="AB2023" s="4">
        <v>601</v>
      </c>
      <c r="AC2023" s="4">
        <v>2107</v>
      </c>
      <c r="AD2023" s="4">
        <v>155</v>
      </c>
      <c r="AE2023" s="4">
        <v>290</v>
      </c>
      <c r="AF2023" s="4">
        <v>91</v>
      </c>
      <c r="AG2023" s="4">
        <v>957</v>
      </c>
      <c r="AH2023" s="4">
        <v>1146</v>
      </c>
      <c r="AI2023" s="4">
        <v>601</v>
      </c>
      <c r="AJ2023" s="4">
        <v>893</v>
      </c>
      <c r="AK2023" s="4">
        <v>1792</v>
      </c>
      <c r="AL2023" s="4">
        <v>730</v>
      </c>
      <c r="AM2023" s="4">
        <v>59</v>
      </c>
      <c r="AN2023" s="4">
        <v>17</v>
      </c>
      <c r="AO2023" s="4">
        <v>1756</v>
      </c>
      <c r="AP2023" s="4">
        <v>36</v>
      </c>
      <c r="AQ2023" s="4">
        <v>1621</v>
      </c>
      <c r="AR2023" s="4">
        <v>976</v>
      </c>
      <c r="AS2023" s="4">
        <v>180</v>
      </c>
      <c r="AT2023" s="4">
        <v>2470</v>
      </c>
      <c r="AU2023" s="4">
        <v>876</v>
      </c>
      <c r="AV2023" s="4">
        <v>1548</v>
      </c>
      <c r="AW2023" s="4">
        <v>1247</v>
      </c>
      <c r="AX2023" s="4">
        <v>406</v>
      </c>
      <c r="AY2023" s="4">
        <v>829</v>
      </c>
    </row>
    <row r="2024" spans="1:51">
      <c r="A2024" s="3"/>
      <c r="C2024" s="11">
        <v>0.72</v>
      </c>
      <c r="D2024" s="11">
        <v>0.71</v>
      </c>
      <c r="E2024" s="11">
        <v>0.8</v>
      </c>
      <c r="F2024" s="11">
        <v>0.64</v>
      </c>
      <c r="G2024" s="11">
        <v>0.74</v>
      </c>
      <c r="H2024" s="11">
        <v>0.7</v>
      </c>
      <c r="I2024" s="11">
        <v>0.76</v>
      </c>
      <c r="J2024" s="11">
        <v>0.72</v>
      </c>
      <c r="K2024" s="11">
        <v>0.74</v>
      </c>
      <c r="L2024" s="11">
        <v>0.76</v>
      </c>
      <c r="M2024" s="11">
        <v>0.74</v>
      </c>
      <c r="N2024" s="11">
        <v>0.73</v>
      </c>
      <c r="O2024" s="11">
        <v>0.73</v>
      </c>
      <c r="P2024" s="11">
        <v>0.73</v>
      </c>
      <c r="Q2024" s="11">
        <v>0.71</v>
      </c>
      <c r="R2024" s="11">
        <v>0.73</v>
      </c>
      <c r="S2024" s="11">
        <v>0.74</v>
      </c>
      <c r="T2024" s="11">
        <v>0.73</v>
      </c>
      <c r="U2024" s="11">
        <v>0.62</v>
      </c>
      <c r="V2024" s="11">
        <v>0.73</v>
      </c>
      <c r="W2024" s="11">
        <v>0.74</v>
      </c>
      <c r="X2024" s="11">
        <v>0.75</v>
      </c>
      <c r="Y2024" s="11">
        <v>0.8</v>
      </c>
      <c r="Z2024" s="11">
        <v>0.78</v>
      </c>
      <c r="AA2024" s="11">
        <v>0.69</v>
      </c>
      <c r="AB2024" s="11">
        <v>0.74</v>
      </c>
      <c r="AC2024" s="11">
        <v>0.76</v>
      </c>
      <c r="AD2024" s="11">
        <v>0.84</v>
      </c>
      <c r="AE2024" s="11">
        <v>0.79</v>
      </c>
      <c r="AF2024" s="11">
        <v>0.81</v>
      </c>
      <c r="AG2024" s="11">
        <v>0.77</v>
      </c>
      <c r="AH2024" s="11">
        <v>0.71</v>
      </c>
      <c r="AI2024" s="11">
        <v>0.74</v>
      </c>
      <c r="AJ2024" s="11">
        <v>0.72</v>
      </c>
      <c r="AK2024" s="11">
        <v>0.75</v>
      </c>
      <c r="AL2024" s="11">
        <v>0.73</v>
      </c>
      <c r="AM2024" s="11">
        <v>0.25</v>
      </c>
      <c r="AN2024" s="11">
        <v>0.63</v>
      </c>
      <c r="AO2024" s="11">
        <v>0.81</v>
      </c>
      <c r="AP2024" s="11">
        <v>0.64</v>
      </c>
      <c r="AQ2024" s="11">
        <v>0.85</v>
      </c>
      <c r="AR2024" s="11">
        <v>0.62</v>
      </c>
      <c r="AS2024" s="11">
        <v>0.78</v>
      </c>
      <c r="AT2024" s="11">
        <v>0.74</v>
      </c>
      <c r="AU2024" s="11">
        <v>0.76</v>
      </c>
      <c r="AV2024" s="11">
        <v>0.72</v>
      </c>
      <c r="AW2024" s="11">
        <v>0.72</v>
      </c>
      <c r="AX2024" s="11">
        <v>0.71</v>
      </c>
      <c r="AY2024" s="11">
        <v>0.89</v>
      </c>
    </row>
    <row r="2025" spans="1:51">
      <c r="A2025" s="3"/>
      <c r="B2025" t="s">
        <v>511</v>
      </c>
      <c r="C2025" s="4">
        <v>348</v>
      </c>
      <c r="D2025" s="4">
        <v>250</v>
      </c>
      <c r="E2025" s="4">
        <v>50</v>
      </c>
      <c r="F2025" s="4">
        <v>41</v>
      </c>
      <c r="G2025" s="4">
        <v>6</v>
      </c>
      <c r="H2025" s="4">
        <v>152</v>
      </c>
      <c r="I2025" s="4">
        <v>161</v>
      </c>
      <c r="J2025" s="4">
        <v>141</v>
      </c>
      <c r="K2025" s="4">
        <v>157</v>
      </c>
      <c r="L2025" s="4">
        <v>29</v>
      </c>
      <c r="M2025" s="4">
        <v>8</v>
      </c>
      <c r="N2025" s="4">
        <v>16</v>
      </c>
      <c r="O2025" s="4">
        <v>71</v>
      </c>
      <c r="P2025" s="4">
        <v>242</v>
      </c>
      <c r="Q2025" s="4">
        <v>130</v>
      </c>
      <c r="R2025" s="4">
        <v>204</v>
      </c>
      <c r="S2025" s="4">
        <v>155</v>
      </c>
      <c r="T2025" s="4">
        <v>155</v>
      </c>
      <c r="U2025" s="4">
        <v>39</v>
      </c>
      <c r="V2025" s="4">
        <v>35</v>
      </c>
      <c r="W2025" s="4">
        <v>102</v>
      </c>
      <c r="X2025" s="4">
        <v>172</v>
      </c>
      <c r="Y2025" s="4">
        <v>82</v>
      </c>
      <c r="Z2025" s="4">
        <v>65</v>
      </c>
      <c r="AA2025" s="4">
        <v>55</v>
      </c>
      <c r="AB2025" s="4">
        <v>79</v>
      </c>
      <c r="AC2025" s="4">
        <v>280</v>
      </c>
      <c r="AD2025" s="4">
        <v>13</v>
      </c>
      <c r="AE2025" s="4">
        <v>20</v>
      </c>
      <c r="AF2025" s="4">
        <v>7</v>
      </c>
      <c r="AG2025" s="4">
        <v>75</v>
      </c>
      <c r="AH2025" s="4">
        <v>159</v>
      </c>
      <c r="AI2025" s="4">
        <v>113</v>
      </c>
      <c r="AJ2025" s="4">
        <v>128</v>
      </c>
      <c r="AK2025" s="4">
        <v>214</v>
      </c>
      <c r="AL2025" s="4">
        <v>114</v>
      </c>
      <c r="AM2025" s="4">
        <v>23</v>
      </c>
      <c r="AN2025" s="4">
        <v>2</v>
      </c>
      <c r="AO2025" s="4">
        <v>186</v>
      </c>
      <c r="AP2025" s="4">
        <v>7</v>
      </c>
      <c r="AQ2025" s="4">
        <v>175</v>
      </c>
      <c r="AR2025" s="4">
        <v>157</v>
      </c>
      <c r="AS2025" s="4">
        <v>21</v>
      </c>
      <c r="AT2025" s="4">
        <v>309</v>
      </c>
      <c r="AU2025" s="4">
        <v>86</v>
      </c>
      <c r="AV2025" s="4">
        <v>227</v>
      </c>
      <c r="AW2025" s="4">
        <v>234</v>
      </c>
      <c r="AX2025" s="4">
        <v>72</v>
      </c>
      <c r="AY2025" s="4">
        <v>21</v>
      </c>
    </row>
    <row r="2026" spans="1:51">
      <c r="A2026" s="3"/>
      <c r="C2026" s="11">
        <v>0.09</v>
      </c>
      <c r="D2026" s="11">
        <v>0.11</v>
      </c>
      <c r="E2026" s="11">
        <v>0.06</v>
      </c>
      <c r="F2026" s="11">
        <v>7.0000000000000007E-2</v>
      </c>
      <c r="G2026" s="11">
        <v>0.04</v>
      </c>
      <c r="H2026" s="11">
        <v>0.1</v>
      </c>
      <c r="I2026" s="11">
        <v>0.09</v>
      </c>
      <c r="J2026" s="11">
        <v>0.11</v>
      </c>
      <c r="K2026" s="11">
        <v>0.08</v>
      </c>
      <c r="L2026" s="11">
        <v>0.09</v>
      </c>
      <c r="M2026" s="11">
        <v>0.09</v>
      </c>
      <c r="N2026" s="11">
        <v>0.09</v>
      </c>
      <c r="O2026" s="11">
        <v>0.09</v>
      </c>
      <c r="P2026" s="11">
        <v>0.1</v>
      </c>
      <c r="Q2026" s="11">
        <v>0.11</v>
      </c>
      <c r="R2026" s="11">
        <v>0.09</v>
      </c>
      <c r="S2026" s="11">
        <v>0.09</v>
      </c>
      <c r="T2026" s="11">
        <v>0.1</v>
      </c>
      <c r="U2026" s="11">
        <v>0.06</v>
      </c>
      <c r="V2026" s="11">
        <v>7.0000000000000007E-2</v>
      </c>
      <c r="W2026" s="11">
        <v>0.09</v>
      </c>
      <c r="X2026" s="11">
        <v>0.12</v>
      </c>
      <c r="Y2026" s="11">
        <v>0.1</v>
      </c>
      <c r="Z2026" s="11">
        <v>0.09</v>
      </c>
      <c r="AA2026" s="11">
        <v>0.13</v>
      </c>
      <c r="AB2026" s="11">
        <v>0.1</v>
      </c>
      <c r="AC2026" s="11">
        <v>0.1</v>
      </c>
      <c r="AD2026" s="11">
        <v>7.0000000000000007E-2</v>
      </c>
      <c r="AE2026" s="11">
        <v>0.06</v>
      </c>
      <c r="AF2026" s="11">
        <v>0.06</v>
      </c>
      <c r="AG2026" s="11">
        <v>0.06</v>
      </c>
      <c r="AH2026" s="11">
        <v>0.1</v>
      </c>
      <c r="AI2026" s="11">
        <v>0.14000000000000001</v>
      </c>
      <c r="AJ2026" s="11">
        <v>0.1</v>
      </c>
      <c r="AK2026" s="11">
        <v>0.09</v>
      </c>
      <c r="AL2026" s="11">
        <v>0.11</v>
      </c>
      <c r="AM2026" s="11">
        <v>0.1</v>
      </c>
      <c r="AN2026" s="11">
        <v>7.0000000000000007E-2</v>
      </c>
      <c r="AO2026" s="11">
        <v>0.09</v>
      </c>
      <c r="AP2026" s="11">
        <v>0.13</v>
      </c>
      <c r="AQ2026" s="11">
        <v>0.09</v>
      </c>
      <c r="AR2026" s="11">
        <v>0.1</v>
      </c>
      <c r="AS2026" s="11">
        <v>0.09</v>
      </c>
      <c r="AT2026" s="11">
        <v>0.09</v>
      </c>
      <c r="AU2026" s="11">
        <v>7.0000000000000007E-2</v>
      </c>
      <c r="AV2026" s="11">
        <v>0.11</v>
      </c>
      <c r="AW2026" s="11">
        <v>0.14000000000000001</v>
      </c>
      <c r="AX2026" s="11">
        <v>0.13</v>
      </c>
      <c r="AY2026" s="11">
        <v>0.02</v>
      </c>
    </row>
    <row r="2027" spans="1:51">
      <c r="A2027" s="3"/>
      <c r="B2027" t="s">
        <v>512</v>
      </c>
      <c r="C2027" s="4">
        <v>37</v>
      </c>
      <c r="D2027" s="4">
        <v>28</v>
      </c>
      <c r="E2027" s="4">
        <v>4</v>
      </c>
      <c r="F2027" s="4">
        <v>4</v>
      </c>
      <c r="G2027" s="4">
        <v>1</v>
      </c>
      <c r="H2027" s="4">
        <v>12</v>
      </c>
      <c r="I2027" s="4">
        <v>20</v>
      </c>
      <c r="J2027" s="4">
        <v>15</v>
      </c>
      <c r="K2027" s="4">
        <v>16</v>
      </c>
      <c r="L2027" s="4">
        <v>5</v>
      </c>
      <c r="M2027" s="4" t="s">
        <v>14</v>
      </c>
      <c r="N2027" s="4">
        <v>2</v>
      </c>
      <c r="O2027" s="4">
        <v>9</v>
      </c>
      <c r="P2027" s="4">
        <v>24</v>
      </c>
      <c r="Q2027" s="4">
        <v>15</v>
      </c>
      <c r="R2027" s="4">
        <v>19</v>
      </c>
      <c r="S2027" s="4">
        <v>18</v>
      </c>
      <c r="T2027" s="4">
        <v>15</v>
      </c>
      <c r="U2027" s="4">
        <v>4</v>
      </c>
      <c r="V2027" s="4">
        <v>2</v>
      </c>
      <c r="W2027" s="4">
        <v>12</v>
      </c>
      <c r="X2027" s="4">
        <v>19</v>
      </c>
      <c r="Y2027" s="4">
        <v>15</v>
      </c>
      <c r="Z2027" s="4">
        <v>6</v>
      </c>
      <c r="AA2027" s="4">
        <v>3</v>
      </c>
      <c r="AB2027" s="4">
        <v>8</v>
      </c>
      <c r="AC2027" s="4">
        <v>32</v>
      </c>
      <c r="AD2027" s="4">
        <v>1</v>
      </c>
      <c r="AE2027" s="4">
        <v>3</v>
      </c>
      <c r="AF2027" s="4" t="s">
        <v>14</v>
      </c>
      <c r="AG2027" s="4">
        <v>9</v>
      </c>
      <c r="AH2027" s="4">
        <v>16</v>
      </c>
      <c r="AI2027" s="4">
        <v>12</v>
      </c>
      <c r="AJ2027" s="4">
        <v>12</v>
      </c>
      <c r="AK2027" s="4">
        <v>25</v>
      </c>
      <c r="AL2027" s="4">
        <v>13</v>
      </c>
      <c r="AM2027" s="4">
        <v>1</v>
      </c>
      <c r="AN2027" s="4">
        <v>1</v>
      </c>
      <c r="AO2027" s="4">
        <v>23</v>
      </c>
      <c r="AP2027" s="4" t="s">
        <v>14</v>
      </c>
      <c r="AQ2027" s="4">
        <v>20</v>
      </c>
      <c r="AR2027" s="4">
        <v>17</v>
      </c>
      <c r="AS2027" s="4">
        <v>1</v>
      </c>
      <c r="AT2027" s="4">
        <v>36</v>
      </c>
      <c r="AU2027" s="4">
        <v>14</v>
      </c>
      <c r="AV2027" s="4">
        <v>18</v>
      </c>
      <c r="AW2027" s="4">
        <v>14</v>
      </c>
      <c r="AX2027" s="4">
        <v>8</v>
      </c>
      <c r="AY2027" s="4">
        <v>12</v>
      </c>
    </row>
    <row r="2028" spans="1:51">
      <c r="A2028" s="3"/>
      <c r="C2028" s="11">
        <v>0.01</v>
      </c>
      <c r="D2028" s="11">
        <v>0.01</v>
      </c>
      <c r="E2028" s="11">
        <v>0</v>
      </c>
      <c r="F2028" s="11">
        <v>0.01</v>
      </c>
      <c r="G2028" s="11">
        <v>0.01</v>
      </c>
      <c r="H2028" s="11">
        <v>0.01</v>
      </c>
      <c r="I2028" s="11">
        <v>0.01</v>
      </c>
      <c r="J2028" s="11">
        <v>0.01</v>
      </c>
      <c r="K2028" s="11">
        <v>0.01</v>
      </c>
      <c r="L2028" s="11">
        <v>0.02</v>
      </c>
      <c r="M2028" s="4" t="s">
        <v>14</v>
      </c>
      <c r="N2028" s="11">
        <v>0.01</v>
      </c>
      <c r="O2028" s="11">
        <v>0.01</v>
      </c>
      <c r="P2028" s="11">
        <v>0.01</v>
      </c>
      <c r="Q2028" s="11">
        <v>0.01</v>
      </c>
      <c r="R2028" s="11">
        <v>0.01</v>
      </c>
      <c r="S2028" s="11">
        <v>0.01</v>
      </c>
      <c r="T2028" s="11">
        <v>0.01</v>
      </c>
      <c r="U2028" s="11">
        <v>0.01</v>
      </c>
      <c r="V2028" s="11">
        <v>0</v>
      </c>
      <c r="W2028" s="11">
        <v>0.01</v>
      </c>
      <c r="X2028" s="11">
        <v>0.01</v>
      </c>
      <c r="Y2028" s="11">
        <v>0.02</v>
      </c>
      <c r="Z2028" s="11">
        <v>0.01</v>
      </c>
      <c r="AA2028" s="11">
        <v>0.01</v>
      </c>
      <c r="AB2028" s="11">
        <v>0.01</v>
      </c>
      <c r="AC2028" s="11">
        <v>0.01</v>
      </c>
      <c r="AD2028" s="11">
        <v>0</v>
      </c>
      <c r="AE2028" s="11">
        <v>0.01</v>
      </c>
      <c r="AF2028" s="4" t="s">
        <v>14</v>
      </c>
      <c r="AG2028" s="11">
        <v>0.01</v>
      </c>
      <c r="AH2028" s="11">
        <v>0.01</v>
      </c>
      <c r="AI2028" s="11">
        <v>0.01</v>
      </c>
      <c r="AJ2028" s="11">
        <v>0.01</v>
      </c>
      <c r="AK2028" s="11">
        <v>0.01</v>
      </c>
      <c r="AL2028" s="11">
        <v>0.01</v>
      </c>
      <c r="AM2028" s="11">
        <v>0</v>
      </c>
      <c r="AN2028" s="11">
        <v>0.03</v>
      </c>
      <c r="AO2028" s="11">
        <v>0.01</v>
      </c>
      <c r="AP2028" s="4" t="s">
        <v>14</v>
      </c>
      <c r="AQ2028" s="11">
        <v>0.01</v>
      </c>
      <c r="AR2028" s="11">
        <v>0.01</v>
      </c>
      <c r="AS2028" s="11">
        <v>0</v>
      </c>
      <c r="AT2028" s="11">
        <v>0.01</v>
      </c>
      <c r="AU2028" s="11">
        <v>0.01</v>
      </c>
      <c r="AV2028" s="11">
        <v>0.01</v>
      </c>
      <c r="AW2028" s="11">
        <v>0.01</v>
      </c>
      <c r="AX2028" s="11">
        <v>0.01</v>
      </c>
      <c r="AY2028" s="11">
        <v>0.01</v>
      </c>
    </row>
    <row r="2029" spans="1:51">
      <c r="A2029" s="3"/>
      <c r="B2029" t="s">
        <v>513</v>
      </c>
      <c r="C2029" s="4">
        <v>394</v>
      </c>
      <c r="D2029" s="4">
        <v>201</v>
      </c>
      <c r="E2029" s="4">
        <v>40</v>
      </c>
      <c r="F2029" s="4">
        <v>132</v>
      </c>
      <c r="G2029" s="4">
        <v>22</v>
      </c>
      <c r="H2029" s="4">
        <v>205</v>
      </c>
      <c r="I2029" s="4">
        <v>101</v>
      </c>
      <c r="J2029" s="4">
        <v>111</v>
      </c>
      <c r="K2029" s="4">
        <v>201</v>
      </c>
      <c r="L2029" s="4">
        <v>17</v>
      </c>
      <c r="M2029" s="4">
        <v>4</v>
      </c>
      <c r="N2029" s="4">
        <v>10</v>
      </c>
      <c r="O2029" s="4">
        <v>58</v>
      </c>
      <c r="P2029" s="4">
        <v>248</v>
      </c>
      <c r="Q2029" s="4">
        <v>97</v>
      </c>
      <c r="R2029" s="4">
        <v>244</v>
      </c>
      <c r="S2029" s="4">
        <v>144</v>
      </c>
      <c r="T2029" s="4">
        <v>152</v>
      </c>
      <c r="U2029" s="4">
        <v>178</v>
      </c>
      <c r="V2029" s="4">
        <v>64</v>
      </c>
      <c r="W2029" s="4">
        <v>89</v>
      </c>
      <c r="X2029" s="4">
        <v>63</v>
      </c>
      <c r="Y2029" s="4">
        <v>44</v>
      </c>
      <c r="Z2029" s="4">
        <v>60</v>
      </c>
      <c r="AA2029" s="4">
        <v>54</v>
      </c>
      <c r="AB2029" s="4">
        <v>95</v>
      </c>
      <c r="AC2029" s="4">
        <v>252</v>
      </c>
      <c r="AD2029" s="4">
        <v>14</v>
      </c>
      <c r="AE2029" s="4">
        <v>43</v>
      </c>
      <c r="AF2029" s="4">
        <v>6</v>
      </c>
      <c r="AG2029" s="4">
        <v>131</v>
      </c>
      <c r="AH2029" s="4">
        <v>212</v>
      </c>
      <c r="AI2029" s="4">
        <v>45</v>
      </c>
      <c r="AJ2029" s="4">
        <v>147</v>
      </c>
      <c r="AK2029" s="4">
        <v>237</v>
      </c>
      <c r="AL2029" s="4">
        <v>98</v>
      </c>
      <c r="AM2029" s="4">
        <v>143</v>
      </c>
      <c r="AN2029" s="4">
        <v>5</v>
      </c>
      <c r="AO2029" s="4">
        <v>121</v>
      </c>
      <c r="AP2029" s="4">
        <v>10</v>
      </c>
      <c r="AQ2029" s="4">
        <v>20</v>
      </c>
      <c r="AR2029" s="4">
        <v>357</v>
      </c>
      <c r="AS2029" s="4">
        <v>18</v>
      </c>
      <c r="AT2029" s="4">
        <v>367</v>
      </c>
      <c r="AU2029" s="4">
        <v>83</v>
      </c>
      <c r="AV2029" s="4">
        <v>223</v>
      </c>
      <c r="AW2029" s="4">
        <v>196</v>
      </c>
      <c r="AX2029" s="4">
        <v>75</v>
      </c>
      <c r="AY2029" s="4">
        <v>56</v>
      </c>
    </row>
    <row r="2030" spans="1:51">
      <c r="A2030" s="3"/>
      <c r="C2030" s="11">
        <v>0.1</v>
      </c>
      <c r="D2030" s="11">
        <v>0.09</v>
      </c>
      <c r="E2030" s="11">
        <v>0.05</v>
      </c>
      <c r="F2030" s="11">
        <v>0.22</v>
      </c>
      <c r="G2030" s="11">
        <v>0.15</v>
      </c>
      <c r="H2030" s="11">
        <v>0.13</v>
      </c>
      <c r="I2030" s="11">
        <v>0.06</v>
      </c>
      <c r="J2030" s="11">
        <v>0.08</v>
      </c>
      <c r="K2030" s="11">
        <v>0.1</v>
      </c>
      <c r="L2030" s="11">
        <v>0.05</v>
      </c>
      <c r="M2030" s="11">
        <v>0.05</v>
      </c>
      <c r="N2030" s="11">
        <v>0.06</v>
      </c>
      <c r="O2030" s="11">
        <v>0.08</v>
      </c>
      <c r="P2030" s="11">
        <v>0.1</v>
      </c>
      <c r="Q2030" s="11">
        <v>0.08</v>
      </c>
      <c r="R2030" s="11">
        <v>0.11</v>
      </c>
      <c r="S2030" s="11">
        <v>0.09</v>
      </c>
      <c r="T2030" s="11">
        <v>0.09</v>
      </c>
      <c r="U2030" s="11">
        <v>0.26</v>
      </c>
      <c r="V2030" s="11">
        <v>0.13</v>
      </c>
      <c r="W2030" s="11">
        <v>0.08</v>
      </c>
      <c r="X2030" s="11">
        <v>0.04</v>
      </c>
      <c r="Y2030" s="11">
        <v>0.05</v>
      </c>
      <c r="Z2030" s="11">
        <v>0.08</v>
      </c>
      <c r="AA2030" s="11">
        <v>0.13</v>
      </c>
      <c r="AB2030" s="11">
        <v>0.12</v>
      </c>
      <c r="AC2030" s="11">
        <v>0.09</v>
      </c>
      <c r="AD2030" s="11">
        <v>7.0000000000000007E-2</v>
      </c>
      <c r="AE2030" s="11">
        <v>0.12</v>
      </c>
      <c r="AF2030" s="11">
        <v>0.05</v>
      </c>
      <c r="AG2030" s="11">
        <v>0.11</v>
      </c>
      <c r="AH2030" s="11">
        <v>0.13</v>
      </c>
      <c r="AI2030" s="11">
        <v>0.06</v>
      </c>
      <c r="AJ2030" s="11">
        <v>0.12</v>
      </c>
      <c r="AK2030" s="11">
        <v>0.1</v>
      </c>
      <c r="AL2030" s="11">
        <v>0.1</v>
      </c>
      <c r="AM2030" s="11">
        <v>0.61</v>
      </c>
      <c r="AN2030" s="11">
        <v>0.19</v>
      </c>
      <c r="AO2030" s="11">
        <v>0.06</v>
      </c>
      <c r="AP2030" s="11">
        <v>0.18</v>
      </c>
      <c r="AQ2030" s="11">
        <v>0.01</v>
      </c>
      <c r="AR2030" s="11">
        <v>0.23</v>
      </c>
      <c r="AS2030" s="11">
        <v>0.08</v>
      </c>
      <c r="AT2030" s="11">
        <v>0.11</v>
      </c>
      <c r="AU2030" s="11">
        <v>7.0000000000000007E-2</v>
      </c>
      <c r="AV2030" s="11">
        <v>0.1</v>
      </c>
      <c r="AW2030" s="11">
        <v>0.11</v>
      </c>
      <c r="AX2030" s="11">
        <v>0.13</v>
      </c>
      <c r="AY2030" s="11">
        <v>0.06</v>
      </c>
    </row>
    <row r="2031" spans="1:51">
      <c r="A2031" s="3"/>
      <c r="B2031" t="s">
        <v>79</v>
      </c>
      <c r="C2031" s="4">
        <v>29</v>
      </c>
      <c r="D2031" s="4">
        <v>20</v>
      </c>
      <c r="E2031" s="4">
        <v>7</v>
      </c>
      <c r="F2031" s="4">
        <v>2</v>
      </c>
      <c r="G2031" s="4" t="s">
        <v>14</v>
      </c>
      <c r="H2031" s="4">
        <v>8</v>
      </c>
      <c r="I2031" s="4">
        <v>18</v>
      </c>
      <c r="J2031" s="4">
        <v>14</v>
      </c>
      <c r="K2031" s="4">
        <v>12</v>
      </c>
      <c r="L2031" s="4">
        <v>3</v>
      </c>
      <c r="M2031" s="4">
        <v>1</v>
      </c>
      <c r="N2031" s="4">
        <v>3</v>
      </c>
      <c r="O2031" s="4">
        <v>7</v>
      </c>
      <c r="P2031" s="4">
        <v>20</v>
      </c>
      <c r="Q2031" s="4">
        <v>16</v>
      </c>
      <c r="R2031" s="4">
        <v>11</v>
      </c>
      <c r="S2031" s="4">
        <v>13</v>
      </c>
      <c r="T2031" s="4">
        <v>12</v>
      </c>
      <c r="U2031" s="4">
        <v>4</v>
      </c>
      <c r="V2031" s="4">
        <v>1</v>
      </c>
      <c r="W2031" s="4">
        <v>14</v>
      </c>
      <c r="X2031" s="4">
        <v>10</v>
      </c>
      <c r="Y2031" s="4">
        <v>6</v>
      </c>
      <c r="Z2031" s="4">
        <v>10</v>
      </c>
      <c r="AA2031" s="4">
        <v>1</v>
      </c>
      <c r="AB2031" s="4">
        <v>6</v>
      </c>
      <c r="AC2031" s="4">
        <v>23</v>
      </c>
      <c r="AD2031" s="4" t="s">
        <v>14</v>
      </c>
      <c r="AE2031" s="4">
        <v>2</v>
      </c>
      <c r="AF2031" s="4">
        <v>4</v>
      </c>
      <c r="AG2031" s="4">
        <v>10</v>
      </c>
      <c r="AH2031" s="4">
        <v>12</v>
      </c>
      <c r="AI2031" s="4">
        <v>6</v>
      </c>
      <c r="AJ2031" s="4">
        <v>6</v>
      </c>
      <c r="AK2031" s="4">
        <v>20</v>
      </c>
      <c r="AL2031" s="4">
        <v>8</v>
      </c>
      <c r="AM2031" s="4" t="s">
        <v>14</v>
      </c>
      <c r="AN2031" s="4" t="s">
        <v>14</v>
      </c>
      <c r="AO2031" s="4">
        <v>21</v>
      </c>
      <c r="AP2031" s="4" t="s">
        <v>14</v>
      </c>
      <c r="AQ2031" s="4">
        <v>18</v>
      </c>
      <c r="AR2031" s="4">
        <v>12</v>
      </c>
      <c r="AS2031" s="4">
        <v>4</v>
      </c>
      <c r="AT2031" s="4">
        <v>24</v>
      </c>
      <c r="AU2031" s="4">
        <v>13</v>
      </c>
      <c r="AV2031" s="4">
        <v>13</v>
      </c>
      <c r="AW2031" s="4">
        <v>15</v>
      </c>
      <c r="AX2031" s="4">
        <v>3</v>
      </c>
      <c r="AY2031" s="4">
        <v>7</v>
      </c>
    </row>
    <row r="2032" spans="1:51">
      <c r="A2032" s="3"/>
      <c r="C2032" s="11">
        <v>0.01</v>
      </c>
      <c r="D2032" s="11">
        <v>0.01</v>
      </c>
      <c r="E2032" s="11">
        <v>0.01</v>
      </c>
      <c r="F2032" s="11">
        <v>0</v>
      </c>
      <c r="G2032" s="4" t="s">
        <v>14</v>
      </c>
      <c r="H2032" s="11">
        <v>0.01</v>
      </c>
      <c r="I2032" s="11">
        <v>0.01</v>
      </c>
      <c r="J2032" s="11">
        <v>0.01</v>
      </c>
      <c r="K2032" s="11">
        <v>0.01</v>
      </c>
      <c r="L2032" s="11">
        <v>0.01</v>
      </c>
      <c r="M2032" s="11">
        <v>0.01</v>
      </c>
      <c r="N2032" s="11">
        <v>0.02</v>
      </c>
      <c r="O2032" s="11">
        <v>0.01</v>
      </c>
      <c r="P2032" s="11">
        <v>0.01</v>
      </c>
      <c r="Q2032" s="11">
        <v>0.01</v>
      </c>
      <c r="R2032" s="11">
        <v>0.01</v>
      </c>
      <c r="S2032" s="11">
        <v>0.01</v>
      </c>
      <c r="T2032" s="11">
        <v>0.01</v>
      </c>
      <c r="U2032" s="11">
        <v>0.01</v>
      </c>
      <c r="V2032" s="11">
        <v>0</v>
      </c>
      <c r="W2032" s="11">
        <v>0.01</v>
      </c>
      <c r="X2032" s="11">
        <v>0.01</v>
      </c>
      <c r="Y2032" s="11">
        <v>0.01</v>
      </c>
      <c r="Z2032" s="11">
        <v>0.01</v>
      </c>
      <c r="AA2032" s="11">
        <v>0</v>
      </c>
      <c r="AB2032" s="11">
        <v>0.01</v>
      </c>
      <c r="AC2032" s="11">
        <v>0.01</v>
      </c>
      <c r="AD2032" s="4" t="s">
        <v>14</v>
      </c>
      <c r="AE2032" s="11">
        <v>0.01</v>
      </c>
      <c r="AF2032" s="11">
        <v>0.03</v>
      </c>
      <c r="AG2032" s="11">
        <v>0.01</v>
      </c>
      <c r="AH2032" s="11">
        <v>0.01</v>
      </c>
      <c r="AI2032" s="11">
        <v>0.01</v>
      </c>
      <c r="AJ2032" s="11">
        <v>0</v>
      </c>
      <c r="AK2032" s="11">
        <v>0.01</v>
      </c>
      <c r="AL2032" s="11">
        <v>0.01</v>
      </c>
      <c r="AM2032" s="4" t="s">
        <v>14</v>
      </c>
      <c r="AN2032" s="4" t="s">
        <v>14</v>
      </c>
      <c r="AO2032" s="11">
        <v>0.01</v>
      </c>
      <c r="AP2032" s="4" t="s">
        <v>14</v>
      </c>
      <c r="AQ2032" s="11">
        <v>0.01</v>
      </c>
      <c r="AR2032" s="11">
        <v>0.01</v>
      </c>
      <c r="AS2032" s="11">
        <v>0.02</v>
      </c>
      <c r="AT2032" s="11">
        <v>0.01</v>
      </c>
      <c r="AU2032" s="11">
        <v>0.01</v>
      </c>
      <c r="AV2032" s="11">
        <v>0.01</v>
      </c>
      <c r="AW2032" s="11">
        <v>0.01</v>
      </c>
      <c r="AX2032" s="11">
        <v>0</v>
      </c>
      <c r="AY2032" s="11">
        <v>0.01</v>
      </c>
    </row>
    <row r="2033" spans="1:51">
      <c r="A2033" s="3"/>
      <c r="B2033" t="s">
        <v>131</v>
      </c>
      <c r="C2033" s="4">
        <v>18</v>
      </c>
      <c r="D2033" s="4">
        <v>7</v>
      </c>
      <c r="E2033" s="4">
        <v>5</v>
      </c>
      <c r="F2033" s="4">
        <v>4</v>
      </c>
      <c r="G2033" s="4">
        <v>3</v>
      </c>
      <c r="H2033" s="4">
        <v>6</v>
      </c>
      <c r="I2033" s="4">
        <v>7</v>
      </c>
      <c r="J2033" s="4">
        <v>3</v>
      </c>
      <c r="K2033" s="4">
        <v>11</v>
      </c>
      <c r="L2033" s="4">
        <v>1</v>
      </c>
      <c r="M2033" s="4" t="s">
        <v>14</v>
      </c>
      <c r="N2033" s="4" t="s">
        <v>14</v>
      </c>
      <c r="O2033" s="4">
        <v>3</v>
      </c>
      <c r="P2033" s="4">
        <v>10</v>
      </c>
      <c r="Q2033" s="4">
        <v>6</v>
      </c>
      <c r="R2033" s="4">
        <v>9</v>
      </c>
      <c r="S2033" s="4">
        <v>8</v>
      </c>
      <c r="T2033" s="4">
        <v>4</v>
      </c>
      <c r="U2033" s="4">
        <v>8</v>
      </c>
      <c r="V2033" s="4">
        <v>3</v>
      </c>
      <c r="W2033" s="4">
        <v>4</v>
      </c>
      <c r="X2033" s="4">
        <v>3</v>
      </c>
      <c r="Y2033" s="4">
        <v>4</v>
      </c>
      <c r="Z2033" s="4">
        <v>5</v>
      </c>
      <c r="AA2033" s="4">
        <v>1</v>
      </c>
      <c r="AB2033" s="4">
        <v>4</v>
      </c>
      <c r="AC2033" s="4">
        <v>13</v>
      </c>
      <c r="AD2033" s="4">
        <v>1</v>
      </c>
      <c r="AE2033" s="4">
        <v>1</v>
      </c>
      <c r="AF2033" s="4">
        <v>3</v>
      </c>
      <c r="AG2033" s="4">
        <v>12</v>
      </c>
      <c r="AH2033" s="4">
        <v>5</v>
      </c>
      <c r="AI2033" s="4">
        <v>2</v>
      </c>
      <c r="AJ2033" s="4">
        <v>7</v>
      </c>
      <c r="AK2033" s="4">
        <v>11</v>
      </c>
      <c r="AL2033" s="4">
        <v>7</v>
      </c>
      <c r="AM2033" s="4">
        <v>1</v>
      </c>
      <c r="AN2033" s="4" t="s">
        <v>14</v>
      </c>
      <c r="AO2033" s="4">
        <v>7</v>
      </c>
      <c r="AP2033" s="4">
        <v>1</v>
      </c>
      <c r="AQ2033" s="4">
        <v>6</v>
      </c>
      <c r="AR2033" s="4">
        <v>10</v>
      </c>
      <c r="AS2033" s="4" t="s">
        <v>14</v>
      </c>
      <c r="AT2033" s="4">
        <v>18</v>
      </c>
      <c r="AU2033" s="4">
        <v>5</v>
      </c>
      <c r="AV2033" s="4">
        <v>9</v>
      </c>
      <c r="AW2033" s="4">
        <v>4</v>
      </c>
      <c r="AX2033" s="4">
        <v>5</v>
      </c>
      <c r="AY2033" s="4">
        <v>3</v>
      </c>
    </row>
    <row r="2034" spans="1:51">
      <c r="A2034" s="3"/>
      <c r="C2034" s="11">
        <v>0</v>
      </c>
      <c r="D2034" s="11">
        <v>0</v>
      </c>
      <c r="E2034" s="11">
        <v>0.01</v>
      </c>
      <c r="F2034" s="11">
        <v>0.01</v>
      </c>
      <c r="G2034" s="11">
        <v>0.02</v>
      </c>
      <c r="H2034" s="11">
        <v>0</v>
      </c>
      <c r="I2034" s="11">
        <v>0</v>
      </c>
      <c r="J2034" s="11">
        <v>0</v>
      </c>
      <c r="K2034" s="11">
        <v>0.01</v>
      </c>
      <c r="L2034" s="11">
        <v>0</v>
      </c>
      <c r="M2034" s="4" t="s">
        <v>14</v>
      </c>
      <c r="N2034" s="4" t="s">
        <v>14</v>
      </c>
      <c r="O2034" s="11">
        <v>0</v>
      </c>
      <c r="P2034" s="11">
        <v>0</v>
      </c>
      <c r="Q2034" s="11">
        <v>0</v>
      </c>
      <c r="R2034" s="11">
        <v>0</v>
      </c>
      <c r="S2034" s="11">
        <v>0</v>
      </c>
      <c r="T2034" s="11">
        <v>0</v>
      </c>
      <c r="U2034" s="11">
        <v>0.01</v>
      </c>
      <c r="V2034" s="11">
        <v>0.01</v>
      </c>
      <c r="W2034" s="11">
        <v>0</v>
      </c>
      <c r="X2034" s="11">
        <v>0</v>
      </c>
      <c r="Y2034" s="11">
        <v>0</v>
      </c>
      <c r="Z2034" s="11">
        <v>0.01</v>
      </c>
      <c r="AA2034" s="11">
        <v>0</v>
      </c>
      <c r="AB2034" s="11">
        <v>0</v>
      </c>
      <c r="AC2034" s="11">
        <v>0</v>
      </c>
      <c r="AD2034" s="11">
        <v>0.01</v>
      </c>
      <c r="AE2034" s="11">
        <v>0</v>
      </c>
      <c r="AF2034" s="11">
        <v>0.03</v>
      </c>
      <c r="AG2034" s="11">
        <v>0.01</v>
      </c>
      <c r="AH2034" s="11">
        <v>0</v>
      </c>
      <c r="AI2034" s="11">
        <v>0</v>
      </c>
      <c r="AJ2034" s="11">
        <v>0.01</v>
      </c>
      <c r="AK2034" s="11">
        <v>0</v>
      </c>
      <c r="AL2034" s="11">
        <v>0.01</v>
      </c>
      <c r="AM2034" s="11">
        <v>0</v>
      </c>
      <c r="AN2034" s="4" t="s">
        <v>14</v>
      </c>
      <c r="AO2034" s="11">
        <v>0</v>
      </c>
      <c r="AP2034" s="11">
        <v>0.02</v>
      </c>
      <c r="AQ2034" s="11">
        <v>0</v>
      </c>
      <c r="AR2034" s="11">
        <v>0.01</v>
      </c>
      <c r="AS2034" s="4" t="s">
        <v>14</v>
      </c>
      <c r="AT2034" s="11">
        <v>0.01</v>
      </c>
      <c r="AU2034" s="11">
        <v>0</v>
      </c>
      <c r="AV2034" s="11">
        <v>0</v>
      </c>
      <c r="AW2034" s="11">
        <v>0</v>
      </c>
      <c r="AX2034" s="11">
        <v>0.01</v>
      </c>
      <c r="AY2034" s="11">
        <v>0</v>
      </c>
    </row>
    <row r="2035" spans="1:51">
      <c r="A2035" s="3"/>
      <c r="B2035" t="s">
        <v>287</v>
      </c>
      <c r="C2035" s="4">
        <v>230</v>
      </c>
      <c r="D2035" s="4">
        <v>141</v>
      </c>
      <c r="E2035" s="4">
        <v>54</v>
      </c>
      <c r="F2035" s="4">
        <v>27</v>
      </c>
      <c r="G2035" s="4">
        <v>8</v>
      </c>
      <c r="H2035" s="4">
        <v>92</v>
      </c>
      <c r="I2035" s="4">
        <v>107</v>
      </c>
      <c r="J2035" s="4">
        <v>88</v>
      </c>
      <c r="K2035" s="4">
        <v>109</v>
      </c>
      <c r="L2035" s="4">
        <v>25</v>
      </c>
      <c r="M2035" s="4">
        <v>9</v>
      </c>
      <c r="N2035" s="4">
        <v>16</v>
      </c>
      <c r="O2035" s="4">
        <v>58</v>
      </c>
      <c r="P2035" s="4">
        <v>142</v>
      </c>
      <c r="Q2035" s="4">
        <v>83</v>
      </c>
      <c r="R2035" s="4">
        <v>126</v>
      </c>
      <c r="S2035" s="4">
        <v>87</v>
      </c>
      <c r="T2035" s="4">
        <v>106</v>
      </c>
      <c r="U2035" s="4">
        <v>29</v>
      </c>
      <c r="V2035" s="4">
        <v>22</v>
      </c>
      <c r="W2035" s="4">
        <v>86</v>
      </c>
      <c r="X2035" s="4">
        <v>93</v>
      </c>
      <c r="Y2035" s="4">
        <v>16</v>
      </c>
      <c r="Z2035" s="4">
        <v>16</v>
      </c>
      <c r="AA2035" s="4">
        <v>14</v>
      </c>
      <c r="AB2035" s="4">
        <v>17</v>
      </c>
      <c r="AC2035" s="4">
        <v>63</v>
      </c>
      <c r="AD2035" s="4">
        <v>2</v>
      </c>
      <c r="AE2035" s="4">
        <v>6</v>
      </c>
      <c r="AF2035" s="4">
        <v>1</v>
      </c>
      <c r="AG2035" s="4">
        <v>49</v>
      </c>
      <c r="AH2035" s="4">
        <v>66</v>
      </c>
      <c r="AI2035" s="4">
        <v>34</v>
      </c>
      <c r="AJ2035" s="4">
        <v>45</v>
      </c>
      <c r="AK2035" s="4">
        <v>93</v>
      </c>
      <c r="AL2035" s="4">
        <v>28</v>
      </c>
      <c r="AM2035" s="4">
        <v>9</v>
      </c>
      <c r="AN2035" s="4">
        <v>2</v>
      </c>
      <c r="AO2035" s="4">
        <v>60</v>
      </c>
      <c r="AP2035" s="4">
        <v>2</v>
      </c>
      <c r="AQ2035" s="4">
        <v>51</v>
      </c>
      <c r="AR2035" s="4">
        <v>50</v>
      </c>
      <c r="AS2035" s="4">
        <v>6</v>
      </c>
      <c r="AT2035" s="4">
        <v>115</v>
      </c>
      <c r="AU2035" s="4">
        <v>81</v>
      </c>
      <c r="AV2035" s="4">
        <v>118</v>
      </c>
      <c r="AW2035" s="4">
        <v>13</v>
      </c>
      <c r="AX2035" s="4">
        <v>2</v>
      </c>
      <c r="AY2035" s="4">
        <v>5</v>
      </c>
    </row>
    <row r="2036" spans="1:51">
      <c r="A2036" s="3"/>
      <c r="C2036" s="11">
        <v>0.06</v>
      </c>
      <c r="D2036" s="11">
        <v>0.06</v>
      </c>
      <c r="E2036" s="11">
        <v>7.0000000000000007E-2</v>
      </c>
      <c r="F2036" s="11">
        <v>0.05</v>
      </c>
      <c r="G2036" s="11">
        <v>0.05</v>
      </c>
      <c r="H2036" s="11">
        <v>0.06</v>
      </c>
      <c r="I2036" s="11">
        <v>0.06</v>
      </c>
      <c r="J2036" s="11">
        <v>7.0000000000000007E-2</v>
      </c>
      <c r="K2036" s="11">
        <v>0.06</v>
      </c>
      <c r="L2036" s="11">
        <v>0.08</v>
      </c>
      <c r="M2036" s="11">
        <v>0.11</v>
      </c>
      <c r="N2036" s="11">
        <v>0.09</v>
      </c>
      <c r="O2036" s="11">
        <v>7.0000000000000007E-2</v>
      </c>
      <c r="P2036" s="11">
        <v>0.06</v>
      </c>
      <c r="Q2036" s="11">
        <v>7.0000000000000007E-2</v>
      </c>
      <c r="R2036" s="11">
        <v>0.06</v>
      </c>
      <c r="S2036" s="11">
        <v>0.05</v>
      </c>
      <c r="T2036" s="11">
        <v>7.0000000000000007E-2</v>
      </c>
      <c r="U2036" s="11">
        <v>0.04</v>
      </c>
      <c r="V2036" s="11">
        <v>0.05</v>
      </c>
      <c r="W2036" s="11">
        <v>7.0000000000000007E-2</v>
      </c>
      <c r="X2036" s="11">
        <v>0.06</v>
      </c>
      <c r="Y2036" s="11">
        <v>0.02</v>
      </c>
      <c r="Z2036" s="11">
        <v>0.02</v>
      </c>
      <c r="AA2036" s="11">
        <v>0.03</v>
      </c>
      <c r="AB2036" s="11">
        <v>0.02</v>
      </c>
      <c r="AC2036" s="11">
        <v>0.02</v>
      </c>
      <c r="AD2036" s="11">
        <v>0.01</v>
      </c>
      <c r="AE2036" s="11">
        <v>0.02</v>
      </c>
      <c r="AF2036" s="11">
        <v>0.01</v>
      </c>
      <c r="AG2036" s="11">
        <v>0.04</v>
      </c>
      <c r="AH2036" s="11">
        <v>0.04</v>
      </c>
      <c r="AI2036" s="11">
        <v>0.04</v>
      </c>
      <c r="AJ2036" s="11">
        <v>0.04</v>
      </c>
      <c r="AK2036" s="11">
        <v>0.04</v>
      </c>
      <c r="AL2036" s="11">
        <v>0.03</v>
      </c>
      <c r="AM2036" s="11">
        <v>0.04</v>
      </c>
      <c r="AN2036" s="11">
        <v>0.08</v>
      </c>
      <c r="AO2036" s="11">
        <v>0.03</v>
      </c>
      <c r="AP2036" s="11">
        <v>0.03</v>
      </c>
      <c r="AQ2036" s="11">
        <v>0.03</v>
      </c>
      <c r="AR2036" s="11">
        <v>0.03</v>
      </c>
      <c r="AS2036" s="11">
        <v>0.03</v>
      </c>
      <c r="AT2036" s="11">
        <v>0.03</v>
      </c>
      <c r="AU2036" s="11">
        <v>7.0000000000000007E-2</v>
      </c>
      <c r="AV2036" s="11">
        <v>0.05</v>
      </c>
      <c r="AW2036" s="11">
        <v>0.01</v>
      </c>
      <c r="AX2036" s="11">
        <v>0</v>
      </c>
      <c r="AY2036" s="11">
        <v>0.01</v>
      </c>
    </row>
    <row r="2037" spans="1:51">
      <c r="A2037" s="3"/>
    </row>
    <row r="2038" spans="1:51">
      <c r="A2038" s="3"/>
    </row>
    <row r="2039" spans="1:51">
      <c r="A2039" s="2" t="s">
        <v>514</v>
      </c>
    </row>
    <row r="2040" spans="1:51">
      <c r="A2040" s="3"/>
    </row>
    <row r="2041" spans="1:51" s="10" customFormat="1" ht="29.25" customHeight="1">
      <c r="A2041" s="9"/>
      <c r="C2041" s="7" t="s">
        <v>39</v>
      </c>
      <c r="D2041" s="14" t="s">
        <v>15</v>
      </c>
      <c r="E2041" s="15"/>
      <c r="F2041" s="15"/>
      <c r="G2041" s="15"/>
      <c r="H2041" s="14" t="s">
        <v>16</v>
      </c>
      <c r="I2041" s="15"/>
      <c r="J2041" s="14" t="s">
        <v>17</v>
      </c>
      <c r="K2041" s="15"/>
      <c r="L2041" s="15"/>
      <c r="M2041" s="15"/>
      <c r="N2041" s="15"/>
      <c r="O2041" s="14" t="s">
        <v>40</v>
      </c>
      <c r="P2041" s="15"/>
      <c r="Q2041" s="14" t="s">
        <v>19</v>
      </c>
      <c r="R2041" s="15"/>
      <c r="S2041" s="14" t="s">
        <v>41</v>
      </c>
      <c r="T2041" s="15"/>
      <c r="U2041" s="14" t="s">
        <v>42</v>
      </c>
      <c r="V2041" s="15"/>
      <c r="W2041" s="15"/>
      <c r="X2041" s="15"/>
      <c r="Y2041" s="14" t="s">
        <v>22</v>
      </c>
      <c r="Z2041" s="15"/>
      <c r="AA2041" s="15"/>
      <c r="AB2041" s="15"/>
      <c r="AC2041" s="15"/>
      <c r="AD2041" s="15"/>
      <c r="AE2041" s="15"/>
      <c r="AF2041" s="15"/>
      <c r="AG2041" s="14" t="s">
        <v>23</v>
      </c>
      <c r="AH2041" s="15"/>
      <c r="AI2041" s="15"/>
      <c r="AJ2041" s="14" t="s">
        <v>24</v>
      </c>
      <c r="AK2041" s="15"/>
      <c r="AL2041" s="14" t="s">
        <v>25</v>
      </c>
      <c r="AM2041" s="15"/>
      <c r="AN2041" s="15"/>
      <c r="AO2041" s="15"/>
      <c r="AP2041" s="15"/>
      <c r="AQ2041" s="15"/>
      <c r="AR2041" s="15"/>
      <c r="AS2041" s="14" t="s">
        <v>26</v>
      </c>
      <c r="AT2041" s="15"/>
      <c r="AU2041" s="14" t="s">
        <v>43</v>
      </c>
      <c r="AV2041" s="15"/>
      <c r="AW2041" s="14" t="s">
        <v>44</v>
      </c>
      <c r="AX2041" s="15"/>
      <c r="AY2041" s="15"/>
    </row>
    <row r="2042" spans="1:51" s="7" customFormat="1" ht="32.25" customHeight="1">
      <c r="A2042" s="6"/>
      <c r="D2042" s="8" t="s">
        <v>45</v>
      </c>
      <c r="E2042" s="8" t="s">
        <v>46</v>
      </c>
      <c r="F2042" s="8" t="s">
        <v>47</v>
      </c>
      <c r="G2042" s="8" t="s">
        <v>48</v>
      </c>
      <c r="H2042" s="8" t="s">
        <v>49</v>
      </c>
      <c r="I2042" s="8" t="s">
        <v>50</v>
      </c>
      <c r="J2042" s="8" t="s">
        <v>51</v>
      </c>
      <c r="K2042" s="8" t="s">
        <v>52</v>
      </c>
      <c r="L2042" s="8" t="s">
        <v>53</v>
      </c>
      <c r="M2042" s="8" t="s">
        <v>54</v>
      </c>
      <c r="N2042" s="8" t="s">
        <v>55</v>
      </c>
      <c r="O2042" s="8" t="s">
        <v>56</v>
      </c>
      <c r="P2042" s="8" t="s">
        <v>57</v>
      </c>
      <c r="Q2042" s="8" t="s">
        <v>56</v>
      </c>
      <c r="R2042" s="8" t="s">
        <v>57</v>
      </c>
      <c r="S2042" s="8" t="s">
        <v>56</v>
      </c>
      <c r="T2042" s="8" t="s">
        <v>57</v>
      </c>
      <c r="U2042" s="8" t="s">
        <v>58</v>
      </c>
      <c r="V2042" s="8" t="s">
        <v>59</v>
      </c>
      <c r="W2042" s="8" t="s">
        <v>60</v>
      </c>
      <c r="X2042" s="8" t="s">
        <v>61</v>
      </c>
      <c r="Y2042" s="8" t="s">
        <v>62</v>
      </c>
      <c r="Z2042" s="8" t="s">
        <v>63</v>
      </c>
      <c r="AA2042" s="8" t="s">
        <v>64</v>
      </c>
      <c r="AB2042" s="8" t="s">
        <v>65</v>
      </c>
      <c r="AC2042" s="8" t="s">
        <v>66</v>
      </c>
      <c r="AD2042" s="8" t="s">
        <v>67</v>
      </c>
      <c r="AE2042" s="8" t="s">
        <v>68</v>
      </c>
      <c r="AF2042" s="8" t="s">
        <v>69</v>
      </c>
      <c r="AG2042" s="8" t="s">
        <v>70</v>
      </c>
      <c r="AH2042" s="8" t="s">
        <v>71</v>
      </c>
      <c r="AI2042" s="8" t="s">
        <v>72</v>
      </c>
      <c r="AJ2042" s="8" t="s">
        <v>73</v>
      </c>
      <c r="AK2042" s="8" t="s">
        <v>74</v>
      </c>
      <c r="AL2042" s="8" t="s">
        <v>75</v>
      </c>
      <c r="AM2042" s="8" t="s">
        <v>76</v>
      </c>
      <c r="AN2042" s="8" t="s">
        <v>77</v>
      </c>
      <c r="AO2042" s="8" t="s">
        <v>78</v>
      </c>
      <c r="AP2042" s="8" t="s">
        <v>79</v>
      </c>
      <c r="AQ2042" s="8" t="s">
        <v>80</v>
      </c>
      <c r="AR2042" s="8" t="s">
        <v>81</v>
      </c>
      <c r="AS2042" s="8" t="s">
        <v>82</v>
      </c>
      <c r="AT2042" s="8" t="s">
        <v>57</v>
      </c>
      <c r="AU2042" s="8" t="s">
        <v>56</v>
      </c>
      <c r="AV2042" s="8" t="s">
        <v>57</v>
      </c>
      <c r="AW2042" s="8" t="s">
        <v>83</v>
      </c>
      <c r="AX2042" s="8" t="s">
        <v>84</v>
      </c>
      <c r="AY2042" s="8" t="s">
        <v>85</v>
      </c>
    </row>
    <row r="2043" spans="1:51">
      <c r="A2043" s="3" t="s">
        <v>86</v>
      </c>
      <c r="C2043" s="4">
        <v>3736</v>
      </c>
      <c r="D2043" s="4">
        <v>2209</v>
      </c>
      <c r="E2043" s="4">
        <v>795</v>
      </c>
      <c r="F2043" s="4">
        <v>585</v>
      </c>
      <c r="G2043" s="4">
        <v>147</v>
      </c>
      <c r="H2043" s="4">
        <v>1540</v>
      </c>
      <c r="I2043" s="4">
        <v>1718</v>
      </c>
      <c r="J2043" s="4">
        <v>1289</v>
      </c>
      <c r="K2043" s="4">
        <v>1894</v>
      </c>
      <c r="L2043" s="4">
        <v>319</v>
      </c>
      <c r="M2043" s="4">
        <v>83</v>
      </c>
      <c r="N2043" s="4">
        <v>177</v>
      </c>
      <c r="O2043" s="4">
        <v>755</v>
      </c>
      <c r="P2043" s="4">
        <v>2503</v>
      </c>
      <c r="Q2043" s="4">
        <v>1189</v>
      </c>
      <c r="R2043" s="4">
        <v>2201</v>
      </c>
      <c r="S2043" s="4">
        <v>1610</v>
      </c>
      <c r="T2043" s="4">
        <v>1595</v>
      </c>
      <c r="U2043" s="4">
        <v>688</v>
      </c>
      <c r="V2043" s="4">
        <v>478</v>
      </c>
      <c r="W2043" s="4">
        <v>1169</v>
      </c>
      <c r="X2043" s="4">
        <v>1393</v>
      </c>
      <c r="Y2043" s="4">
        <v>821</v>
      </c>
      <c r="Z2043" s="4">
        <v>703</v>
      </c>
      <c r="AA2043" s="4">
        <v>402</v>
      </c>
      <c r="AB2043" s="4">
        <v>798</v>
      </c>
      <c r="AC2043" s="4">
        <v>2724</v>
      </c>
      <c r="AD2043" s="4">
        <v>185</v>
      </c>
      <c r="AE2043" s="4">
        <v>359</v>
      </c>
      <c r="AF2043" s="4">
        <v>111</v>
      </c>
      <c r="AG2043" s="4">
        <v>1238</v>
      </c>
      <c r="AH2043" s="4">
        <v>1599</v>
      </c>
      <c r="AI2043" s="4">
        <v>775</v>
      </c>
      <c r="AJ2043" s="4">
        <v>1220</v>
      </c>
      <c r="AK2043" s="4">
        <v>2352</v>
      </c>
      <c r="AL2043" s="4">
        <v>989</v>
      </c>
      <c r="AM2043" s="4">
        <v>236</v>
      </c>
      <c r="AN2043" s="4">
        <v>27</v>
      </c>
      <c r="AO2043" s="4">
        <v>2128</v>
      </c>
      <c r="AP2043" s="4">
        <v>56</v>
      </c>
      <c r="AQ2043" s="4">
        <v>1870</v>
      </c>
      <c r="AR2043" s="4">
        <v>1566</v>
      </c>
      <c r="AS2043" s="4">
        <v>225</v>
      </c>
      <c r="AT2043" s="4">
        <v>3288</v>
      </c>
      <c r="AU2043" s="4">
        <v>1140</v>
      </c>
      <c r="AV2043" s="4">
        <v>2117</v>
      </c>
      <c r="AW2043" s="4">
        <v>1688</v>
      </c>
      <c r="AX2043" s="4">
        <v>562</v>
      </c>
      <c r="AY2043" s="4">
        <v>923</v>
      </c>
    </row>
    <row r="2044" spans="1:51">
      <c r="A2044" s="3"/>
    </row>
    <row r="2045" spans="1:51">
      <c r="A2045" s="3" t="s">
        <v>515</v>
      </c>
      <c r="B2045" t="s">
        <v>56</v>
      </c>
      <c r="C2045" s="4">
        <v>558</v>
      </c>
      <c r="D2045" s="4">
        <v>283</v>
      </c>
      <c r="E2045" s="4">
        <v>131</v>
      </c>
      <c r="F2045" s="4">
        <v>113</v>
      </c>
      <c r="G2045" s="4">
        <v>30</v>
      </c>
      <c r="H2045" s="4">
        <v>227</v>
      </c>
      <c r="I2045" s="4">
        <v>234</v>
      </c>
      <c r="J2045" s="4">
        <v>166</v>
      </c>
      <c r="K2045" s="4">
        <v>309</v>
      </c>
      <c r="L2045" s="4">
        <v>39</v>
      </c>
      <c r="M2045" s="4">
        <v>11</v>
      </c>
      <c r="N2045" s="4">
        <v>26</v>
      </c>
      <c r="O2045" s="4">
        <v>137</v>
      </c>
      <c r="P2045" s="4">
        <v>324</v>
      </c>
      <c r="Q2045" s="4">
        <v>152</v>
      </c>
      <c r="R2045" s="4">
        <v>327</v>
      </c>
      <c r="S2045" s="4">
        <v>233</v>
      </c>
      <c r="T2045" s="4">
        <v>222</v>
      </c>
      <c r="U2045" s="4">
        <v>131</v>
      </c>
      <c r="V2045" s="4">
        <v>90</v>
      </c>
      <c r="W2045" s="4">
        <v>197</v>
      </c>
      <c r="X2045" s="4">
        <v>137</v>
      </c>
      <c r="Y2045" s="4">
        <v>153</v>
      </c>
      <c r="Z2045" s="4">
        <v>122</v>
      </c>
      <c r="AA2045" s="4">
        <v>73</v>
      </c>
      <c r="AB2045" s="4">
        <v>109</v>
      </c>
      <c r="AC2045" s="4">
        <v>457</v>
      </c>
      <c r="AD2045" s="4">
        <v>22</v>
      </c>
      <c r="AE2045" s="4">
        <v>50</v>
      </c>
      <c r="AF2045" s="4">
        <v>13</v>
      </c>
      <c r="AG2045" s="4">
        <v>254</v>
      </c>
      <c r="AH2045" s="4">
        <v>225</v>
      </c>
      <c r="AI2045" s="4">
        <v>71</v>
      </c>
      <c r="AJ2045" s="4">
        <v>208</v>
      </c>
      <c r="AK2045" s="4">
        <v>341</v>
      </c>
      <c r="AL2045" s="4">
        <v>230</v>
      </c>
      <c r="AM2045" s="4">
        <v>29</v>
      </c>
      <c r="AN2045" s="4">
        <v>6</v>
      </c>
      <c r="AO2045" s="4">
        <v>239</v>
      </c>
      <c r="AP2045" s="4">
        <v>23</v>
      </c>
      <c r="AQ2045" s="4">
        <v>217</v>
      </c>
      <c r="AR2045" s="4">
        <v>310</v>
      </c>
      <c r="AS2045" s="4">
        <v>47</v>
      </c>
      <c r="AT2045" s="4">
        <v>489</v>
      </c>
      <c r="AU2045" s="4">
        <v>185</v>
      </c>
      <c r="AV2045" s="4">
        <v>276</v>
      </c>
      <c r="AW2045" s="4">
        <v>118</v>
      </c>
      <c r="AX2045" s="4">
        <v>100</v>
      </c>
      <c r="AY2045" s="4">
        <v>264</v>
      </c>
    </row>
    <row r="2046" spans="1:51">
      <c r="A2046" s="3"/>
      <c r="C2046" s="11">
        <v>0.15</v>
      </c>
      <c r="D2046" s="11">
        <v>0.13</v>
      </c>
      <c r="E2046" s="11">
        <v>0.16</v>
      </c>
      <c r="F2046" s="11">
        <v>0.19</v>
      </c>
      <c r="G2046" s="11">
        <v>0.21</v>
      </c>
      <c r="H2046" s="11">
        <v>0.15</v>
      </c>
      <c r="I2046" s="11">
        <v>0.14000000000000001</v>
      </c>
      <c r="J2046" s="11">
        <v>0.13</v>
      </c>
      <c r="K2046" s="11">
        <v>0.16</v>
      </c>
      <c r="L2046" s="11">
        <v>0.12</v>
      </c>
      <c r="M2046" s="11">
        <v>0.14000000000000001</v>
      </c>
      <c r="N2046" s="11">
        <v>0.15</v>
      </c>
      <c r="O2046" s="11">
        <v>0.18</v>
      </c>
      <c r="P2046" s="11">
        <v>0.13</v>
      </c>
      <c r="Q2046" s="11">
        <v>0.13</v>
      </c>
      <c r="R2046" s="11">
        <v>0.15</v>
      </c>
      <c r="S2046" s="11">
        <v>0.14000000000000001</v>
      </c>
      <c r="T2046" s="11">
        <v>0.14000000000000001</v>
      </c>
      <c r="U2046" s="11">
        <v>0.19</v>
      </c>
      <c r="V2046" s="11">
        <v>0.19</v>
      </c>
      <c r="W2046" s="11">
        <v>0.17</v>
      </c>
      <c r="X2046" s="11">
        <v>0.1</v>
      </c>
      <c r="Y2046" s="11">
        <v>0.19</v>
      </c>
      <c r="Z2046" s="11">
        <v>0.17</v>
      </c>
      <c r="AA2046" s="11">
        <v>0.18</v>
      </c>
      <c r="AB2046" s="11">
        <v>0.14000000000000001</v>
      </c>
      <c r="AC2046" s="11">
        <v>0.17</v>
      </c>
      <c r="AD2046" s="11">
        <v>0.12</v>
      </c>
      <c r="AE2046" s="11">
        <v>0.14000000000000001</v>
      </c>
      <c r="AF2046" s="11">
        <v>0.12</v>
      </c>
      <c r="AG2046" s="11">
        <v>0.2</v>
      </c>
      <c r="AH2046" s="11">
        <v>0.14000000000000001</v>
      </c>
      <c r="AI2046" s="11">
        <v>0.09</v>
      </c>
      <c r="AJ2046" s="11">
        <v>0.17</v>
      </c>
      <c r="AK2046" s="11">
        <v>0.15</v>
      </c>
      <c r="AL2046" s="11">
        <v>0.23</v>
      </c>
      <c r="AM2046" s="11">
        <v>0.12</v>
      </c>
      <c r="AN2046" s="11">
        <v>0.23</v>
      </c>
      <c r="AO2046" s="11">
        <v>0.11</v>
      </c>
      <c r="AP2046" s="11">
        <v>0.41</v>
      </c>
      <c r="AQ2046" s="11">
        <v>0.12</v>
      </c>
      <c r="AR2046" s="11">
        <v>0.2</v>
      </c>
      <c r="AS2046" s="11">
        <v>0.21</v>
      </c>
      <c r="AT2046" s="11">
        <v>0.15</v>
      </c>
      <c r="AU2046" s="11">
        <v>0.16</v>
      </c>
      <c r="AV2046" s="11">
        <v>0.13</v>
      </c>
      <c r="AW2046" s="11">
        <v>7.0000000000000007E-2</v>
      </c>
      <c r="AX2046" s="11">
        <v>0.18</v>
      </c>
      <c r="AY2046" s="11">
        <v>0.28999999999999998</v>
      </c>
    </row>
    <row r="2047" spans="1:51">
      <c r="A2047" s="3"/>
      <c r="B2047" t="s">
        <v>57</v>
      </c>
      <c r="C2047" s="4">
        <v>2167</v>
      </c>
      <c r="D2047" s="4">
        <v>1358</v>
      </c>
      <c r="E2047" s="4">
        <v>419</v>
      </c>
      <c r="F2047" s="4">
        <v>318</v>
      </c>
      <c r="G2047" s="4">
        <v>73</v>
      </c>
      <c r="H2047" s="4">
        <v>907</v>
      </c>
      <c r="I2047" s="4">
        <v>1019</v>
      </c>
      <c r="J2047" s="4">
        <v>746</v>
      </c>
      <c r="K2047" s="4">
        <v>1117</v>
      </c>
      <c r="L2047" s="4">
        <v>209</v>
      </c>
      <c r="M2047" s="4">
        <v>48</v>
      </c>
      <c r="N2047" s="4">
        <v>104</v>
      </c>
      <c r="O2047" s="4">
        <v>410</v>
      </c>
      <c r="P2047" s="4">
        <v>1517</v>
      </c>
      <c r="Q2047" s="4">
        <v>715</v>
      </c>
      <c r="R2047" s="4">
        <v>1274</v>
      </c>
      <c r="S2047" s="4">
        <v>989</v>
      </c>
      <c r="T2047" s="4">
        <v>907</v>
      </c>
      <c r="U2047" s="4">
        <v>359</v>
      </c>
      <c r="V2047" s="4">
        <v>271</v>
      </c>
      <c r="W2047" s="4">
        <v>713</v>
      </c>
      <c r="X2047" s="4">
        <v>818</v>
      </c>
      <c r="Y2047" s="4">
        <v>485</v>
      </c>
      <c r="Z2047" s="4">
        <v>424</v>
      </c>
      <c r="AA2047" s="4">
        <v>217</v>
      </c>
      <c r="AB2047" s="4">
        <v>471</v>
      </c>
      <c r="AC2047" s="4">
        <v>1597</v>
      </c>
      <c r="AD2047" s="4">
        <v>128</v>
      </c>
      <c r="AE2047" s="4">
        <v>238</v>
      </c>
      <c r="AF2047" s="4">
        <v>85</v>
      </c>
      <c r="AG2047" s="4">
        <v>721</v>
      </c>
      <c r="AH2047" s="4">
        <v>1029</v>
      </c>
      <c r="AI2047" s="4">
        <v>389</v>
      </c>
      <c r="AJ2047" s="4">
        <v>646</v>
      </c>
      <c r="AK2047" s="4">
        <v>1473</v>
      </c>
      <c r="AL2047" s="4">
        <v>532</v>
      </c>
      <c r="AM2047" s="4">
        <v>117</v>
      </c>
      <c r="AN2047" s="4">
        <v>19</v>
      </c>
      <c r="AO2047" s="4">
        <v>1388</v>
      </c>
      <c r="AP2047" s="4">
        <v>14</v>
      </c>
      <c r="AQ2047" s="4">
        <v>1262</v>
      </c>
      <c r="AR2047" s="4">
        <v>809</v>
      </c>
      <c r="AS2047" s="4">
        <v>131</v>
      </c>
      <c r="AT2047" s="4">
        <v>1976</v>
      </c>
      <c r="AU2047" s="4">
        <v>686</v>
      </c>
      <c r="AV2047" s="4">
        <v>1241</v>
      </c>
      <c r="AW2047" s="4">
        <v>1200</v>
      </c>
      <c r="AX2047" s="4">
        <v>319</v>
      </c>
      <c r="AY2047" s="4">
        <v>471</v>
      </c>
    </row>
    <row r="2048" spans="1:51">
      <c r="A2048" s="3"/>
      <c r="C2048" s="11">
        <v>0.57999999999999996</v>
      </c>
      <c r="D2048" s="11">
        <v>0.61</v>
      </c>
      <c r="E2048" s="11">
        <v>0.53</v>
      </c>
      <c r="F2048" s="11">
        <v>0.54</v>
      </c>
      <c r="G2048" s="11">
        <v>0.49</v>
      </c>
      <c r="H2048" s="11">
        <v>0.59</v>
      </c>
      <c r="I2048" s="11">
        <v>0.59</v>
      </c>
      <c r="J2048" s="11">
        <v>0.57999999999999996</v>
      </c>
      <c r="K2048" s="11">
        <v>0.59</v>
      </c>
      <c r="L2048" s="11">
        <v>0.65</v>
      </c>
      <c r="M2048" s="11">
        <v>0.56999999999999995</v>
      </c>
      <c r="N2048" s="11">
        <v>0.59</v>
      </c>
      <c r="O2048" s="11">
        <v>0.54</v>
      </c>
      <c r="P2048" s="11">
        <v>0.61</v>
      </c>
      <c r="Q2048" s="11">
        <v>0.6</v>
      </c>
      <c r="R2048" s="11">
        <v>0.57999999999999996</v>
      </c>
      <c r="S2048" s="11">
        <v>0.61</v>
      </c>
      <c r="T2048" s="11">
        <v>0.56999999999999995</v>
      </c>
      <c r="U2048" s="11">
        <v>0.52</v>
      </c>
      <c r="V2048" s="11">
        <v>0.56999999999999995</v>
      </c>
      <c r="W2048" s="11">
        <v>0.61</v>
      </c>
      <c r="X2048" s="11">
        <v>0.59</v>
      </c>
      <c r="Y2048" s="11">
        <v>0.59</v>
      </c>
      <c r="Z2048" s="11">
        <v>0.6</v>
      </c>
      <c r="AA2048" s="11">
        <v>0.54</v>
      </c>
      <c r="AB2048" s="11">
        <v>0.59</v>
      </c>
      <c r="AC2048" s="11">
        <v>0.59</v>
      </c>
      <c r="AD2048" s="11">
        <v>0.69</v>
      </c>
      <c r="AE2048" s="11">
        <v>0.66</v>
      </c>
      <c r="AF2048" s="11">
        <v>0.77</v>
      </c>
      <c r="AG2048" s="11">
        <v>0.57999999999999996</v>
      </c>
      <c r="AH2048" s="11">
        <v>0.64</v>
      </c>
      <c r="AI2048" s="11">
        <v>0.5</v>
      </c>
      <c r="AJ2048" s="11">
        <v>0.53</v>
      </c>
      <c r="AK2048" s="11">
        <v>0.63</v>
      </c>
      <c r="AL2048" s="11">
        <v>0.54</v>
      </c>
      <c r="AM2048" s="11">
        <v>0.5</v>
      </c>
      <c r="AN2048" s="11">
        <v>0.69</v>
      </c>
      <c r="AO2048" s="11">
        <v>0.65</v>
      </c>
      <c r="AP2048" s="11">
        <v>0.25</v>
      </c>
      <c r="AQ2048" s="11">
        <v>0.67</v>
      </c>
      <c r="AR2048" s="11">
        <v>0.52</v>
      </c>
      <c r="AS2048" s="11">
        <v>0.57999999999999996</v>
      </c>
      <c r="AT2048" s="11">
        <v>0.6</v>
      </c>
      <c r="AU2048" s="11">
        <v>0.6</v>
      </c>
      <c r="AV2048" s="11">
        <v>0.59</v>
      </c>
      <c r="AW2048" s="11">
        <v>0.71</v>
      </c>
      <c r="AX2048" s="11">
        <v>0.56999999999999995</v>
      </c>
      <c r="AY2048" s="11">
        <v>0.51</v>
      </c>
    </row>
    <row r="2049" spans="1:51">
      <c r="A2049" s="3"/>
      <c r="B2049" t="s">
        <v>516</v>
      </c>
      <c r="C2049" s="4">
        <v>487</v>
      </c>
      <c r="D2049" s="4">
        <v>288</v>
      </c>
      <c r="E2049" s="4">
        <v>120</v>
      </c>
      <c r="F2049" s="4">
        <v>62</v>
      </c>
      <c r="G2049" s="4">
        <v>18</v>
      </c>
      <c r="H2049" s="4">
        <v>182</v>
      </c>
      <c r="I2049" s="4">
        <v>248</v>
      </c>
      <c r="J2049" s="4">
        <v>205</v>
      </c>
      <c r="K2049" s="4">
        <v>209</v>
      </c>
      <c r="L2049" s="4">
        <v>27</v>
      </c>
      <c r="M2049" s="4">
        <v>12</v>
      </c>
      <c r="N2049" s="4">
        <v>21</v>
      </c>
      <c r="O2049" s="4">
        <v>103</v>
      </c>
      <c r="P2049" s="4">
        <v>327</v>
      </c>
      <c r="Q2049" s="4">
        <v>165</v>
      </c>
      <c r="R2049" s="4">
        <v>295</v>
      </c>
      <c r="S2049" s="4">
        <v>185</v>
      </c>
      <c r="T2049" s="4">
        <v>239</v>
      </c>
      <c r="U2049" s="4">
        <v>93</v>
      </c>
      <c r="V2049" s="4">
        <v>48</v>
      </c>
      <c r="W2049" s="4">
        <v>67</v>
      </c>
      <c r="X2049" s="4">
        <v>280</v>
      </c>
      <c r="Y2049" s="4">
        <v>84</v>
      </c>
      <c r="Z2049" s="4">
        <v>91</v>
      </c>
      <c r="AA2049" s="4">
        <v>59</v>
      </c>
      <c r="AB2049" s="4">
        <v>131</v>
      </c>
      <c r="AC2049" s="4">
        <v>366</v>
      </c>
      <c r="AD2049" s="4">
        <v>20</v>
      </c>
      <c r="AE2049" s="4">
        <v>37</v>
      </c>
      <c r="AF2049" s="4">
        <v>8</v>
      </c>
      <c r="AG2049" s="4">
        <v>77</v>
      </c>
      <c r="AH2049" s="4">
        <v>147</v>
      </c>
      <c r="AI2049" s="4">
        <v>257</v>
      </c>
      <c r="AJ2049" s="4">
        <v>216</v>
      </c>
      <c r="AK2049" s="4">
        <v>262</v>
      </c>
      <c r="AL2049" s="4">
        <v>83</v>
      </c>
      <c r="AM2049" s="4">
        <v>67</v>
      </c>
      <c r="AN2049" s="4">
        <v>2</v>
      </c>
      <c r="AO2049" s="4">
        <v>298</v>
      </c>
      <c r="AP2049" s="4">
        <v>12</v>
      </c>
      <c r="AQ2049" s="4">
        <v>207</v>
      </c>
      <c r="AR2049" s="4">
        <v>253</v>
      </c>
      <c r="AS2049" s="4">
        <v>23</v>
      </c>
      <c r="AT2049" s="4">
        <v>449</v>
      </c>
      <c r="AU2049" s="4">
        <v>114</v>
      </c>
      <c r="AV2049" s="4">
        <v>316</v>
      </c>
      <c r="AW2049" s="4">
        <v>238</v>
      </c>
      <c r="AX2049" s="4">
        <v>86</v>
      </c>
      <c r="AY2049" s="4">
        <v>97</v>
      </c>
    </row>
    <row r="2050" spans="1:51">
      <c r="A2050" s="3"/>
      <c r="C2050" s="11">
        <v>0.13</v>
      </c>
      <c r="D2050" s="11">
        <v>0.13</v>
      </c>
      <c r="E2050" s="11">
        <v>0.15</v>
      </c>
      <c r="F2050" s="11">
        <v>0.11</v>
      </c>
      <c r="G2050" s="11">
        <v>0.12</v>
      </c>
      <c r="H2050" s="11">
        <v>0.12</v>
      </c>
      <c r="I2050" s="11">
        <v>0.14000000000000001</v>
      </c>
      <c r="J2050" s="11">
        <v>0.16</v>
      </c>
      <c r="K2050" s="11">
        <v>0.11</v>
      </c>
      <c r="L2050" s="11">
        <v>0.08</v>
      </c>
      <c r="M2050" s="11">
        <v>0.15</v>
      </c>
      <c r="N2050" s="11">
        <v>0.12</v>
      </c>
      <c r="O2050" s="11">
        <v>0.14000000000000001</v>
      </c>
      <c r="P2050" s="11">
        <v>0.13</v>
      </c>
      <c r="Q2050" s="11">
        <v>0.14000000000000001</v>
      </c>
      <c r="R2050" s="11">
        <v>0.13</v>
      </c>
      <c r="S2050" s="11">
        <v>0.11</v>
      </c>
      <c r="T2050" s="11">
        <v>0.15</v>
      </c>
      <c r="U2050" s="11">
        <v>0.13</v>
      </c>
      <c r="V2050" s="11">
        <v>0.1</v>
      </c>
      <c r="W2050" s="11">
        <v>0.06</v>
      </c>
      <c r="X2050" s="11">
        <v>0.2</v>
      </c>
      <c r="Y2050" s="11">
        <v>0.1</v>
      </c>
      <c r="Z2050" s="11">
        <v>0.13</v>
      </c>
      <c r="AA2050" s="11">
        <v>0.15</v>
      </c>
      <c r="AB2050" s="11">
        <v>0.16</v>
      </c>
      <c r="AC2050" s="11">
        <v>0.13</v>
      </c>
      <c r="AD2050" s="11">
        <v>0.11</v>
      </c>
      <c r="AE2050" s="11">
        <v>0.1</v>
      </c>
      <c r="AF2050" s="11">
        <v>0.08</v>
      </c>
      <c r="AG2050" s="11">
        <v>0.06</v>
      </c>
      <c r="AH2050" s="11">
        <v>0.09</v>
      </c>
      <c r="AI2050" s="11">
        <v>0.33</v>
      </c>
      <c r="AJ2050" s="11">
        <v>0.18</v>
      </c>
      <c r="AK2050" s="11">
        <v>0.11</v>
      </c>
      <c r="AL2050" s="11">
        <v>0.08</v>
      </c>
      <c r="AM2050" s="11">
        <v>0.28000000000000003</v>
      </c>
      <c r="AN2050" s="11">
        <v>0.08</v>
      </c>
      <c r="AO2050" s="11">
        <v>0.14000000000000001</v>
      </c>
      <c r="AP2050" s="11">
        <v>0.22</v>
      </c>
      <c r="AQ2050" s="11">
        <v>0.11</v>
      </c>
      <c r="AR2050" s="11">
        <v>0.16</v>
      </c>
      <c r="AS2050" s="11">
        <v>0.1</v>
      </c>
      <c r="AT2050" s="11">
        <v>0.14000000000000001</v>
      </c>
      <c r="AU2050" s="11">
        <v>0.1</v>
      </c>
      <c r="AV2050" s="11">
        <v>0.15</v>
      </c>
      <c r="AW2050" s="11">
        <v>0.14000000000000001</v>
      </c>
      <c r="AX2050" s="11">
        <v>0.15</v>
      </c>
      <c r="AY2050" s="11">
        <v>0.1</v>
      </c>
    </row>
    <row r="2051" spans="1:51">
      <c r="A2051" s="3"/>
      <c r="B2051" t="s">
        <v>131</v>
      </c>
      <c r="C2051" s="4">
        <v>292</v>
      </c>
      <c r="D2051" s="4">
        <v>134</v>
      </c>
      <c r="E2051" s="4">
        <v>77</v>
      </c>
      <c r="F2051" s="4">
        <v>62</v>
      </c>
      <c r="G2051" s="4">
        <v>19</v>
      </c>
      <c r="H2051" s="4">
        <v>136</v>
      </c>
      <c r="I2051" s="4">
        <v>106</v>
      </c>
      <c r="J2051" s="4">
        <v>86</v>
      </c>
      <c r="K2051" s="4">
        <v>151</v>
      </c>
      <c r="L2051" s="4">
        <v>21</v>
      </c>
      <c r="M2051" s="4">
        <v>4</v>
      </c>
      <c r="N2051" s="4">
        <v>8</v>
      </c>
      <c r="O2051" s="4">
        <v>49</v>
      </c>
      <c r="P2051" s="4">
        <v>193</v>
      </c>
      <c r="Q2051" s="4">
        <v>73</v>
      </c>
      <c r="R2051" s="4">
        <v>180</v>
      </c>
      <c r="S2051" s="4">
        <v>118</v>
      </c>
      <c r="T2051" s="4">
        <v>119</v>
      </c>
      <c r="U2051" s="4">
        <v>73</v>
      </c>
      <c r="V2051" s="4">
        <v>48</v>
      </c>
      <c r="W2051" s="4">
        <v>112</v>
      </c>
      <c r="X2051" s="4">
        <v>58</v>
      </c>
      <c r="Y2051" s="4">
        <v>80</v>
      </c>
      <c r="Z2051" s="4">
        <v>52</v>
      </c>
      <c r="AA2051" s="4">
        <v>33</v>
      </c>
      <c r="AB2051" s="4">
        <v>69</v>
      </c>
      <c r="AC2051" s="4">
        <v>234</v>
      </c>
      <c r="AD2051" s="4">
        <v>12</v>
      </c>
      <c r="AE2051" s="4">
        <v>26</v>
      </c>
      <c r="AF2051" s="4">
        <v>3</v>
      </c>
      <c r="AG2051" s="4">
        <v>134</v>
      </c>
      <c r="AH2051" s="4">
        <v>133</v>
      </c>
      <c r="AI2051" s="4">
        <v>21</v>
      </c>
      <c r="AJ2051" s="4">
        <v>97</v>
      </c>
      <c r="AK2051" s="4">
        <v>187</v>
      </c>
      <c r="AL2051" s="4">
        <v>108</v>
      </c>
      <c r="AM2051" s="4">
        <v>16</v>
      </c>
      <c r="AN2051" s="4" t="s">
        <v>14</v>
      </c>
      <c r="AO2051" s="4">
        <v>151</v>
      </c>
      <c r="AP2051" s="4">
        <v>4</v>
      </c>
      <c r="AQ2051" s="4">
        <v>142</v>
      </c>
      <c r="AR2051" s="4">
        <v>137</v>
      </c>
      <c r="AS2051" s="4">
        <v>16</v>
      </c>
      <c r="AT2051" s="4">
        <v>258</v>
      </c>
      <c r="AU2051" s="4">
        <v>82</v>
      </c>
      <c r="AV2051" s="4">
        <v>160</v>
      </c>
      <c r="AW2051" s="4">
        <v>118</v>
      </c>
      <c r="AX2051" s="4">
        <v>50</v>
      </c>
      <c r="AY2051" s="4">
        <v>82</v>
      </c>
    </row>
    <row r="2052" spans="1:51">
      <c r="A2052" s="3"/>
      <c r="C2052" s="11">
        <v>0.08</v>
      </c>
      <c r="D2052" s="11">
        <v>0.06</v>
      </c>
      <c r="E2052" s="11">
        <v>0.1</v>
      </c>
      <c r="F2052" s="11">
        <v>0.11</v>
      </c>
      <c r="G2052" s="11">
        <v>0.13</v>
      </c>
      <c r="H2052" s="11">
        <v>0.09</v>
      </c>
      <c r="I2052" s="11">
        <v>0.06</v>
      </c>
      <c r="J2052" s="11">
        <v>7.0000000000000007E-2</v>
      </c>
      <c r="K2052" s="11">
        <v>0.08</v>
      </c>
      <c r="L2052" s="11">
        <v>0.06</v>
      </c>
      <c r="M2052" s="11">
        <v>0.05</v>
      </c>
      <c r="N2052" s="11">
        <v>0.05</v>
      </c>
      <c r="O2052" s="11">
        <v>7.0000000000000007E-2</v>
      </c>
      <c r="P2052" s="11">
        <v>0.08</v>
      </c>
      <c r="Q2052" s="11">
        <v>0.06</v>
      </c>
      <c r="R2052" s="11">
        <v>0.08</v>
      </c>
      <c r="S2052" s="11">
        <v>7.0000000000000007E-2</v>
      </c>
      <c r="T2052" s="11">
        <v>7.0000000000000007E-2</v>
      </c>
      <c r="U2052" s="11">
        <v>0.11</v>
      </c>
      <c r="V2052" s="11">
        <v>0.1</v>
      </c>
      <c r="W2052" s="11">
        <v>0.1</v>
      </c>
      <c r="X2052" s="11">
        <v>0.04</v>
      </c>
      <c r="Y2052" s="11">
        <v>0.1</v>
      </c>
      <c r="Z2052" s="11">
        <v>7.0000000000000007E-2</v>
      </c>
      <c r="AA2052" s="11">
        <v>0.08</v>
      </c>
      <c r="AB2052" s="11">
        <v>0.09</v>
      </c>
      <c r="AC2052" s="11">
        <v>0.09</v>
      </c>
      <c r="AD2052" s="11">
        <v>7.0000000000000007E-2</v>
      </c>
      <c r="AE2052" s="11">
        <v>7.0000000000000007E-2</v>
      </c>
      <c r="AF2052" s="11">
        <v>0.03</v>
      </c>
      <c r="AG2052" s="11">
        <v>0.11</v>
      </c>
      <c r="AH2052" s="11">
        <v>0.08</v>
      </c>
      <c r="AI2052" s="11">
        <v>0.03</v>
      </c>
      <c r="AJ2052" s="11">
        <v>0.08</v>
      </c>
      <c r="AK2052" s="11">
        <v>0.08</v>
      </c>
      <c r="AL2052" s="11">
        <v>0.11</v>
      </c>
      <c r="AM2052" s="11">
        <v>7.0000000000000007E-2</v>
      </c>
      <c r="AN2052" s="4" t="s">
        <v>14</v>
      </c>
      <c r="AO2052" s="11">
        <v>7.0000000000000007E-2</v>
      </c>
      <c r="AP2052" s="11">
        <v>7.0000000000000007E-2</v>
      </c>
      <c r="AQ2052" s="11">
        <v>0.08</v>
      </c>
      <c r="AR2052" s="11">
        <v>0.09</v>
      </c>
      <c r="AS2052" s="11">
        <v>7.0000000000000007E-2</v>
      </c>
      <c r="AT2052" s="11">
        <v>0.08</v>
      </c>
      <c r="AU2052" s="11">
        <v>7.0000000000000007E-2</v>
      </c>
      <c r="AV2052" s="11">
        <v>0.08</v>
      </c>
      <c r="AW2052" s="11">
        <v>7.0000000000000007E-2</v>
      </c>
      <c r="AX2052" s="11">
        <v>0.09</v>
      </c>
      <c r="AY2052" s="11">
        <v>0.09</v>
      </c>
    </row>
    <row r="2053" spans="1:51">
      <c r="A2053" s="3"/>
      <c r="B2053" t="s">
        <v>287</v>
      </c>
      <c r="C2053" s="4">
        <v>232</v>
      </c>
      <c r="D2053" s="4">
        <v>145</v>
      </c>
      <c r="E2053" s="4">
        <v>49</v>
      </c>
      <c r="F2053" s="4">
        <v>31</v>
      </c>
      <c r="G2053" s="4">
        <v>8</v>
      </c>
      <c r="H2053" s="4">
        <v>88</v>
      </c>
      <c r="I2053" s="4">
        <v>110</v>
      </c>
      <c r="J2053" s="4">
        <v>85</v>
      </c>
      <c r="K2053" s="4">
        <v>108</v>
      </c>
      <c r="L2053" s="4">
        <v>24</v>
      </c>
      <c r="M2053" s="4">
        <v>8</v>
      </c>
      <c r="N2053" s="4">
        <v>17</v>
      </c>
      <c r="O2053" s="4">
        <v>56</v>
      </c>
      <c r="P2053" s="4">
        <v>143</v>
      </c>
      <c r="Q2053" s="4">
        <v>83</v>
      </c>
      <c r="R2053" s="4">
        <v>125</v>
      </c>
      <c r="S2053" s="4">
        <v>86</v>
      </c>
      <c r="T2053" s="4">
        <v>107</v>
      </c>
      <c r="U2053" s="4">
        <v>32</v>
      </c>
      <c r="V2053" s="4">
        <v>21</v>
      </c>
      <c r="W2053" s="4">
        <v>80</v>
      </c>
      <c r="X2053" s="4">
        <v>100</v>
      </c>
      <c r="Y2053" s="4">
        <v>19</v>
      </c>
      <c r="Z2053" s="4">
        <v>14</v>
      </c>
      <c r="AA2053" s="4">
        <v>19</v>
      </c>
      <c r="AB2053" s="4">
        <v>18</v>
      </c>
      <c r="AC2053" s="4">
        <v>69</v>
      </c>
      <c r="AD2053" s="4">
        <v>2</v>
      </c>
      <c r="AE2053" s="4">
        <v>7</v>
      </c>
      <c r="AF2053" s="4">
        <v>1</v>
      </c>
      <c r="AG2053" s="4">
        <v>52</v>
      </c>
      <c r="AH2053" s="4">
        <v>65</v>
      </c>
      <c r="AI2053" s="4">
        <v>36</v>
      </c>
      <c r="AJ2053" s="4">
        <v>53</v>
      </c>
      <c r="AK2053" s="4">
        <v>89</v>
      </c>
      <c r="AL2053" s="4">
        <v>37</v>
      </c>
      <c r="AM2053" s="4">
        <v>7</v>
      </c>
      <c r="AN2053" s="4" t="s">
        <v>14</v>
      </c>
      <c r="AO2053" s="4">
        <v>52</v>
      </c>
      <c r="AP2053" s="4">
        <v>3</v>
      </c>
      <c r="AQ2053" s="4">
        <v>42</v>
      </c>
      <c r="AR2053" s="4">
        <v>56</v>
      </c>
      <c r="AS2053" s="4">
        <v>8</v>
      </c>
      <c r="AT2053" s="4">
        <v>116</v>
      </c>
      <c r="AU2053" s="4">
        <v>74</v>
      </c>
      <c r="AV2053" s="4">
        <v>125</v>
      </c>
      <c r="AW2053" s="4">
        <v>13</v>
      </c>
      <c r="AX2053" s="4">
        <v>7</v>
      </c>
      <c r="AY2053" s="4">
        <v>9</v>
      </c>
    </row>
    <row r="2054" spans="1:51">
      <c r="A2054" s="3"/>
      <c r="C2054" s="11">
        <v>0.06</v>
      </c>
      <c r="D2054" s="11">
        <v>7.0000000000000007E-2</v>
      </c>
      <c r="E2054" s="11">
        <v>0.06</v>
      </c>
      <c r="F2054" s="11">
        <v>0.05</v>
      </c>
      <c r="G2054" s="11">
        <v>0.05</v>
      </c>
      <c r="H2054" s="11">
        <v>0.06</v>
      </c>
      <c r="I2054" s="11">
        <v>0.06</v>
      </c>
      <c r="J2054" s="11">
        <v>7.0000000000000007E-2</v>
      </c>
      <c r="K2054" s="11">
        <v>0.06</v>
      </c>
      <c r="L2054" s="11">
        <v>7.0000000000000007E-2</v>
      </c>
      <c r="M2054" s="11">
        <v>0.09</v>
      </c>
      <c r="N2054" s="11">
        <v>0.1</v>
      </c>
      <c r="O2054" s="11">
        <v>7.0000000000000007E-2</v>
      </c>
      <c r="P2054" s="11">
        <v>0.06</v>
      </c>
      <c r="Q2054" s="11">
        <v>7.0000000000000007E-2</v>
      </c>
      <c r="R2054" s="11">
        <v>0.06</v>
      </c>
      <c r="S2054" s="11">
        <v>0.05</v>
      </c>
      <c r="T2054" s="11">
        <v>7.0000000000000007E-2</v>
      </c>
      <c r="U2054" s="11">
        <v>0.05</v>
      </c>
      <c r="V2054" s="11">
        <v>0.04</v>
      </c>
      <c r="W2054" s="11">
        <v>7.0000000000000007E-2</v>
      </c>
      <c r="X2054" s="11">
        <v>7.0000000000000007E-2</v>
      </c>
      <c r="Y2054" s="11">
        <v>0.02</v>
      </c>
      <c r="Z2054" s="11">
        <v>0.02</v>
      </c>
      <c r="AA2054" s="11">
        <v>0.05</v>
      </c>
      <c r="AB2054" s="11">
        <v>0.02</v>
      </c>
      <c r="AC2054" s="11">
        <v>0.03</v>
      </c>
      <c r="AD2054" s="11">
        <v>0.01</v>
      </c>
      <c r="AE2054" s="11">
        <v>0.02</v>
      </c>
      <c r="AF2054" s="11">
        <v>0.01</v>
      </c>
      <c r="AG2054" s="11">
        <v>0.04</v>
      </c>
      <c r="AH2054" s="11">
        <v>0.04</v>
      </c>
      <c r="AI2054" s="11">
        <v>0.05</v>
      </c>
      <c r="AJ2054" s="11">
        <v>0.04</v>
      </c>
      <c r="AK2054" s="11">
        <v>0.04</v>
      </c>
      <c r="AL2054" s="11">
        <v>0.04</v>
      </c>
      <c r="AM2054" s="11">
        <v>0.03</v>
      </c>
      <c r="AN2054" s="4" t="s">
        <v>14</v>
      </c>
      <c r="AO2054" s="11">
        <v>0.02</v>
      </c>
      <c r="AP2054" s="11">
        <v>0.05</v>
      </c>
      <c r="AQ2054" s="11">
        <v>0.02</v>
      </c>
      <c r="AR2054" s="11">
        <v>0.04</v>
      </c>
      <c r="AS2054" s="11">
        <v>0.04</v>
      </c>
      <c r="AT2054" s="11">
        <v>0.04</v>
      </c>
      <c r="AU2054" s="11">
        <v>0.06</v>
      </c>
      <c r="AV2054" s="11">
        <v>0.06</v>
      </c>
      <c r="AW2054" s="11">
        <v>0.01</v>
      </c>
      <c r="AX2054" s="11">
        <v>0.01</v>
      </c>
      <c r="AY2054" s="11">
        <v>0.01</v>
      </c>
    </row>
    <row r="2055" spans="1:51">
      <c r="A2055" s="3"/>
    </row>
    <row r="2056" spans="1:51">
      <c r="A2056" s="3"/>
    </row>
    <row r="2057" spans="1:51">
      <c r="A2057" s="2" t="s">
        <v>517</v>
      </c>
    </row>
    <row r="2058" spans="1:51">
      <c r="A2058" s="3"/>
    </row>
    <row r="2059" spans="1:51" s="10" customFormat="1" ht="29.25" customHeight="1">
      <c r="A2059" s="9"/>
      <c r="C2059" s="7" t="s">
        <v>39</v>
      </c>
      <c r="D2059" s="14" t="s">
        <v>15</v>
      </c>
      <c r="E2059" s="15"/>
      <c r="F2059" s="15"/>
      <c r="G2059" s="15"/>
      <c r="H2059" s="14" t="s">
        <v>16</v>
      </c>
      <c r="I2059" s="15"/>
      <c r="J2059" s="14" t="s">
        <v>17</v>
      </c>
      <c r="K2059" s="15"/>
      <c r="L2059" s="15"/>
      <c r="M2059" s="15"/>
      <c r="N2059" s="15"/>
      <c r="O2059" s="14" t="s">
        <v>40</v>
      </c>
      <c r="P2059" s="15"/>
      <c r="Q2059" s="14" t="s">
        <v>19</v>
      </c>
      <c r="R2059" s="15"/>
      <c r="S2059" s="14" t="s">
        <v>41</v>
      </c>
      <c r="T2059" s="15"/>
      <c r="U2059" s="14" t="s">
        <v>42</v>
      </c>
      <c r="V2059" s="15"/>
      <c r="W2059" s="15"/>
      <c r="X2059" s="15"/>
      <c r="Y2059" s="14" t="s">
        <v>22</v>
      </c>
      <c r="Z2059" s="15"/>
      <c r="AA2059" s="15"/>
      <c r="AB2059" s="15"/>
      <c r="AC2059" s="15"/>
      <c r="AD2059" s="15"/>
      <c r="AE2059" s="15"/>
      <c r="AF2059" s="15"/>
      <c r="AG2059" s="14" t="s">
        <v>23</v>
      </c>
      <c r="AH2059" s="15"/>
      <c r="AI2059" s="15"/>
      <c r="AJ2059" s="14" t="s">
        <v>24</v>
      </c>
      <c r="AK2059" s="15"/>
      <c r="AL2059" s="14" t="s">
        <v>25</v>
      </c>
      <c r="AM2059" s="15"/>
      <c r="AN2059" s="15"/>
      <c r="AO2059" s="15"/>
      <c r="AP2059" s="15"/>
      <c r="AQ2059" s="15"/>
      <c r="AR2059" s="15"/>
      <c r="AS2059" s="14" t="s">
        <v>26</v>
      </c>
      <c r="AT2059" s="15"/>
      <c r="AU2059" s="14" t="s">
        <v>43</v>
      </c>
      <c r="AV2059" s="15"/>
      <c r="AW2059" s="14" t="s">
        <v>44</v>
      </c>
      <c r="AX2059" s="15"/>
      <c r="AY2059" s="15"/>
    </row>
    <row r="2060" spans="1:51" s="7" customFormat="1" ht="32.25" customHeight="1">
      <c r="A2060" s="6"/>
      <c r="D2060" s="8" t="s">
        <v>45</v>
      </c>
      <c r="E2060" s="8" t="s">
        <v>46</v>
      </c>
      <c r="F2060" s="8" t="s">
        <v>47</v>
      </c>
      <c r="G2060" s="8" t="s">
        <v>48</v>
      </c>
      <c r="H2060" s="8" t="s">
        <v>49</v>
      </c>
      <c r="I2060" s="8" t="s">
        <v>50</v>
      </c>
      <c r="J2060" s="8" t="s">
        <v>51</v>
      </c>
      <c r="K2060" s="8" t="s">
        <v>52</v>
      </c>
      <c r="L2060" s="8" t="s">
        <v>53</v>
      </c>
      <c r="M2060" s="8" t="s">
        <v>54</v>
      </c>
      <c r="N2060" s="8" t="s">
        <v>55</v>
      </c>
      <c r="O2060" s="8" t="s">
        <v>56</v>
      </c>
      <c r="P2060" s="8" t="s">
        <v>57</v>
      </c>
      <c r="Q2060" s="8" t="s">
        <v>56</v>
      </c>
      <c r="R2060" s="8" t="s">
        <v>57</v>
      </c>
      <c r="S2060" s="8" t="s">
        <v>56</v>
      </c>
      <c r="T2060" s="8" t="s">
        <v>57</v>
      </c>
      <c r="U2060" s="8" t="s">
        <v>58</v>
      </c>
      <c r="V2060" s="8" t="s">
        <v>59</v>
      </c>
      <c r="W2060" s="8" t="s">
        <v>60</v>
      </c>
      <c r="X2060" s="8" t="s">
        <v>61</v>
      </c>
      <c r="Y2060" s="8" t="s">
        <v>62</v>
      </c>
      <c r="Z2060" s="8" t="s">
        <v>63</v>
      </c>
      <c r="AA2060" s="8" t="s">
        <v>64</v>
      </c>
      <c r="AB2060" s="8" t="s">
        <v>65</v>
      </c>
      <c r="AC2060" s="8" t="s">
        <v>66</v>
      </c>
      <c r="AD2060" s="8" t="s">
        <v>67</v>
      </c>
      <c r="AE2060" s="8" t="s">
        <v>68</v>
      </c>
      <c r="AF2060" s="8" t="s">
        <v>69</v>
      </c>
      <c r="AG2060" s="8" t="s">
        <v>70</v>
      </c>
      <c r="AH2060" s="8" t="s">
        <v>71</v>
      </c>
      <c r="AI2060" s="8" t="s">
        <v>72</v>
      </c>
      <c r="AJ2060" s="8" t="s">
        <v>73</v>
      </c>
      <c r="AK2060" s="8" t="s">
        <v>74</v>
      </c>
      <c r="AL2060" s="8" t="s">
        <v>75</v>
      </c>
      <c r="AM2060" s="8" t="s">
        <v>76</v>
      </c>
      <c r="AN2060" s="8" t="s">
        <v>77</v>
      </c>
      <c r="AO2060" s="8" t="s">
        <v>78</v>
      </c>
      <c r="AP2060" s="8" t="s">
        <v>79</v>
      </c>
      <c r="AQ2060" s="8" t="s">
        <v>80</v>
      </c>
      <c r="AR2060" s="8" t="s">
        <v>81</v>
      </c>
      <c r="AS2060" s="8" t="s">
        <v>82</v>
      </c>
      <c r="AT2060" s="8" t="s">
        <v>57</v>
      </c>
      <c r="AU2060" s="8" t="s">
        <v>56</v>
      </c>
      <c r="AV2060" s="8" t="s">
        <v>57</v>
      </c>
      <c r="AW2060" s="8" t="s">
        <v>83</v>
      </c>
      <c r="AX2060" s="8" t="s">
        <v>84</v>
      </c>
      <c r="AY2060" s="8" t="s">
        <v>85</v>
      </c>
    </row>
    <row r="2061" spans="1:51">
      <c r="A2061" s="3" t="s">
        <v>86</v>
      </c>
      <c r="C2061" s="4">
        <v>3798</v>
      </c>
      <c r="D2061" s="4">
        <v>2254</v>
      </c>
      <c r="E2061" s="4">
        <v>808</v>
      </c>
      <c r="F2061" s="4">
        <v>587</v>
      </c>
      <c r="G2061" s="4">
        <v>148</v>
      </c>
      <c r="H2061" s="4">
        <v>1558</v>
      </c>
      <c r="I2061" s="4">
        <v>1757</v>
      </c>
      <c r="J2061" s="4">
        <v>1318</v>
      </c>
      <c r="K2061" s="4">
        <v>1919</v>
      </c>
      <c r="L2061" s="4">
        <v>321</v>
      </c>
      <c r="M2061" s="4">
        <v>85</v>
      </c>
      <c r="N2061" s="4">
        <v>179</v>
      </c>
      <c r="O2061" s="4">
        <v>774</v>
      </c>
      <c r="P2061" s="4">
        <v>2541</v>
      </c>
      <c r="Q2061" s="4">
        <v>1208</v>
      </c>
      <c r="R2061" s="4">
        <v>2241</v>
      </c>
      <c r="S2061" s="4">
        <v>1635</v>
      </c>
      <c r="T2061" s="4">
        <v>1629</v>
      </c>
      <c r="U2061" s="4">
        <v>691</v>
      </c>
      <c r="V2061" s="4">
        <v>478</v>
      </c>
      <c r="W2061" s="4">
        <v>1179</v>
      </c>
      <c r="X2061" s="4">
        <v>1439</v>
      </c>
      <c r="Y2061" s="4">
        <v>832</v>
      </c>
      <c r="Z2061" s="4">
        <v>718</v>
      </c>
      <c r="AA2061" s="4">
        <v>411</v>
      </c>
      <c r="AB2061" s="4">
        <v>810</v>
      </c>
      <c r="AC2061" s="4">
        <v>2770</v>
      </c>
      <c r="AD2061" s="4">
        <v>186</v>
      </c>
      <c r="AE2061" s="4">
        <v>365</v>
      </c>
      <c r="AF2061" s="4">
        <v>112</v>
      </c>
      <c r="AG2061" s="4">
        <v>1242</v>
      </c>
      <c r="AH2061" s="4">
        <v>1615</v>
      </c>
      <c r="AI2061" s="4">
        <v>813</v>
      </c>
      <c r="AJ2061" s="4">
        <v>1238</v>
      </c>
      <c r="AK2061" s="4">
        <v>2393</v>
      </c>
      <c r="AL2061" s="4">
        <v>997</v>
      </c>
      <c r="AM2061" s="4">
        <v>236</v>
      </c>
      <c r="AN2061" s="4">
        <v>27</v>
      </c>
      <c r="AO2061" s="4">
        <v>2173</v>
      </c>
      <c r="AP2061" s="4">
        <v>56</v>
      </c>
      <c r="AQ2061" s="4">
        <v>1910</v>
      </c>
      <c r="AR2061" s="4">
        <v>1578</v>
      </c>
      <c r="AS2061" s="4">
        <v>230</v>
      </c>
      <c r="AT2061" s="4">
        <v>3340</v>
      </c>
      <c r="AU2061" s="4">
        <v>1158</v>
      </c>
      <c r="AV2061" s="4">
        <v>2157</v>
      </c>
      <c r="AW2061" s="4">
        <v>1723</v>
      </c>
      <c r="AX2061" s="4">
        <v>570</v>
      </c>
      <c r="AY2061" s="4">
        <v>933</v>
      </c>
    </row>
    <row r="2062" spans="1:51">
      <c r="A2062" s="3"/>
    </row>
    <row r="2063" spans="1:51">
      <c r="A2063" s="3" t="s">
        <v>518</v>
      </c>
      <c r="B2063" t="s">
        <v>519</v>
      </c>
      <c r="C2063" s="4">
        <v>129</v>
      </c>
      <c r="D2063" s="4">
        <v>86</v>
      </c>
      <c r="E2063" s="4">
        <v>22</v>
      </c>
      <c r="F2063" s="4">
        <v>19</v>
      </c>
      <c r="G2063" s="4">
        <v>3</v>
      </c>
      <c r="H2063" s="4">
        <v>52</v>
      </c>
      <c r="I2063" s="4">
        <v>58</v>
      </c>
      <c r="J2063" s="4">
        <v>47</v>
      </c>
      <c r="K2063" s="4">
        <v>55</v>
      </c>
      <c r="L2063" s="4">
        <v>16</v>
      </c>
      <c r="M2063" s="4">
        <v>6</v>
      </c>
      <c r="N2063" s="4">
        <v>8</v>
      </c>
      <c r="O2063" s="4">
        <v>24</v>
      </c>
      <c r="P2063" s="4">
        <v>86</v>
      </c>
      <c r="Q2063" s="4">
        <v>43</v>
      </c>
      <c r="R2063" s="4">
        <v>72</v>
      </c>
      <c r="S2063" s="4">
        <v>54</v>
      </c>
      <c r="T2063" s="4">
        <v>55</v>
      </c>
      <c r="U2063" s="4">
        <v>28</v>
      </c>
      <c r="V2063" s="4">
        <v>10</v>
      </c>
      <c r="W2063" s="4">
        <v>43</v>
      </c>
      <c r="X2063" s="4">
        <v>48</v>
      </c>
      <c r="Y2063" s="4">
        <v>129</v>
      </c>
      <c r="Z2063" s="4" t="s">
        <v>14</v>
      </c>
      <c r="AA2063" s="4" t="s">
        <v>14</v>
      </c>
      <c r="AB2063" s="4" t="s">
        <v>14</v>
      </c>
      <c r="AC2063" s="4">
        <v>129</v>
      </c>
      <c r="AD2063" s="4" t="s">
        <v>14</v>
      </c>
      <c r="AE2063" s="4" t="s">
        <v>14</v>
      </c>
      <c r="AF2063" s="4" t="s">
        <v>14</v>
      </c>
      <c r="AG2063" s="4">
        <v>39</v>
      </c>
      <c r="AH2063" s="4">
        <v>59</v>
      </c>
      <c r="AI2063" s="4">
        <v>27</v>
      </c>
      <c r="AJ2063" s="4">
        <v>56</v>
      </c>
      <c r="AK2063" s="4">
        <v>70</v>
      </c>
      <c r="AL2063" s="4">
        <v>33</v>
      </c>
      <c r="AM2063" s="4">
        <v>10</v>
      </c>
      <c r="AN2063" s="4">
        <v>2</v>
      </c>
      <c r="AO2063" s="4">
        <v>73</v>
      </c>
      <c r="AP2063" s="4" t="s">
        <v>14</v>
      </c>
      <c r="AQ2063" s="4">
        <v>69</v>
      </c>
      <c r="AR2063" s="4">
        <v>49</v>
      </c>
      <c r="AS2063" s="4">
        <v>5</v>
      </c>
      <c r="AT2063" s="4">
        <v>114</v>
      </c>
      <c r="AU2063" s="4">
        <v>36</v>
      </c>
      <c r="AV2063" s="4">
        <v>74</v>
      </c>
      <c r="AW2063" s="4">
        <v>62</v>
      </c>
      <c r="AX2063" s="4">
        <v>17</v>
      </c>
      <c r="AY2063" s="4">
        <v>35</v>
      </c>
    </row>
    <row r="2064" spans="1:51">
      <c r="A2064" s="3"/>
      <c r="C2064" s="11">
        <v>0.03</v>
      </c>
      <c r="D2064" s="11">
        <v>0.04</v>
      </c>
      <c r="E2064" s="11">
        <v>0.03</v>
      </c>
      <c r="F2064" s="11">
        <v>0.03</v>
      </c>
      <c r="G2064" s="11">
        <v>0.02</v>
      </c>
      <c r="H2064" s="11">
        <v>0.03</v>
      </c>
      <c r="I2064" s="11">
        <v>0.03</v>
      </c>
      <c r="J2064" s="11">
        <v>0.04</v>
      </c>
      <c r="K2064" s="11">
        <v>0.03</v>
      </c>
      <c r="L2064" s="11">
        <v>0.05</v>
      </c>
      <c r="M2064" s="11">
        <v>7.0000000000000007E-2</v>
      </c>
      <c r="N2064" s="11">
        <v>0.04</v>
      </c>
      <c r="O2064" s="11">
        <v>0.03</v>
      </c>
      <c r="P2064" s="11">
        <v>0.03</v>
      </c>
      <c r="Q2064" s="11">
        <v>0.04</v>
      </c>
      <c r="R2064" s="11">
        <v>0.03</v>
      </c>
      <c r="S2064" s="11">
        <v>0.03</v>
      </c>
      <c r="T2064" s="11">
        <v>0.03</v>
      </c>
      <c r="U2064" s="11">
        <v>0.04</v>
      </c>
      <c r="V2064" s="11">
        <v>0.02</v>
      </c>
      <c r="W2064" s="11">
        <v>0.04</v>
      </c>
      <c r="X2064" s="11">
        <v>0.03</v>
      </c>
      <c r="Y2064" s="11">
        <v>0.16</v>
      </c>
      <c r="Z2064" s="4" t="s">
        <v>14</v>
      </c>
      <c r="AA2064" s="4" t="s">
        <v>14</v>
      </c>
      <c r="AB2064" s="4" t="s">
        <v>14</v>
      </c>
      <c r="AC2064" s="11">
        <v>0.05</v>
      </c>
      <c r="AD2064" s="4" t="s">
        <v>14</v>
      </c>
      <c r="AE2064" s="4" t="s">
        <v>14</v>
      </c>
      <c r="AF2064" s="4" t="s">
        <v>14</v>
      </c>
      <c r="AG2064" s="11">
        <v>0.03</v>
      </c>
      <c r="AH2064" s="11">
        <v>0.04</v>
      </c>
      <c r="AI2064" s="11">
        <v>0.03</v>
      </c>
      <c r="AJ2064" s="11">
        <v>0.05</v>
      </c>
      <c r="AK2064" s="11">
        <v>0.03</v>
      </c>
      <c r="AL2064" s="11">
        <v>0.03</v>
      </c>
      <c r="AM2064" s="11">
        <v>0.04</v>
      </c>
      <c r="AN2064" s="11">
        <v>0.08</v>
      </c>
      <c r="AO2064" s="11">
        <v>0.03</v>
      </c>
      <c r="AP2064" s="4" t="s">
        <v>14</v>
      </c>
      <c r="AQ2064" s="11">
        <v>0.04</v>
      </c>
      <c r="AR2064" s="11">
        <v>0.03</v>
      </c>
      <c r="AS2064" s="11">
        <v>0.02</v>
      </c>
      <c r="AT2064" s="11">
        <v>0.03</v>
      </c>
      <c r="AU2064" s="11">
        <v>0.03</v>
      </c>
      <c r="AV2064" s="11">
        <v>0.03</v>
      </c>
      <c r="AW2064" s="11">
        <v>0.04</v>
      </c>
      <c r="AX2064" s="11">
        <v>0.03</v>
      </c>
      <c r="AY2064" s="11">
        <v>0.04</v>
      </c>
    </row>
    <row r="2065" spans="1:51">
      <c r="A2065" s="3"/>
      <c r="B2065" t="s">
        <v>520</v>
      </c>
      <c r="C2065" s="4">
        <v>381</v>
      </c>
      <c r="D2065" s="4">
        <v>222</v>
      </c>
      <c r="E2065" s="4">
        <v>79</v>
      </c>
      <c r="F2065" s="4">
        <v>64</v>
      </c>
      <c r="G2065" s="4">
        <v>16</v>
      </c>
      <c r="H2065" s="4">
        <v>141</v>
      </c>
      <c r="I2065" s="4">
        <v>181</v>
      </c>
      <c r="J2065" s="4">
        <v>115</v>
      </c>
      <c r="K2065" s="4">
        <v>190</v>
      </c>
      <c r="L2065" s="4">
        <v>31</v>
      </c>
      <c r="M2065" s="4">
        <v>9</v>
      </c>
      <c r="N2065" s="4">
        <v>16</v>
      </c>
      <c r="O2065" s="4">
        <v>94</v>
      </c>
      <c r="P2065" s="4">
        <v>228</v>
      </c>
      <c r="Q2065" s="4">
        <v>115</v>
      </c>
      <c r="R2065" s="4">
        <v>222</v>
      </c>
      <c r="S2065" s="4">
        <v>205</v>
      </c>
      <c r="T2065" s="4">
        <v>109</v>
      </c>
      <c r="U2065" s="4">
        <v>70</v>
      </c>
      <c r="V2065" s="4">
        <v>51</v>
      </c>
      <c r="W2065" s="4">
        <v>113</v>
      </c>
      <c r="X2065" s="4">
        <v>145</v>
      </c>
      <c r="Y2065" s="4">
        <v>381</v>
      </c>
      <c r="Z2065" s="4" t="s">
        <v>14</v>
      </c>
      <c r="AA2065" s="4" t="s">
        <v>14</v>
      </c>
      <c r="AB2065" s="4" t="s">
        <v>14</v>
      </c>
      <c r="AC2065" s="4">
        <v>381</v>
      </c>
      <c r="AD2065" s="4" t="s">
        <v>14</v>
      </c>
      <c r="AE2065" s="4" t="s">
        <v>14</v>
      </c>
      <c r="AF2065" s="4" t="s">
        <v>14</v>
      </c>
      <c r="AG2065" s="4">
        <v>152</v>
      </c>
      <c r="AH2065" s="4">
        <v>138</v>
      </c>
      <c r="AI2065" s="4">
        <v>86</v>
      </c>
      <c r="AJ2065" s="4">
        <v>137</v>
      </c>
      <c r="AK2065" s="4">
        <v>235</v>
      </c>
      <c r="AL2065" s="4">
        <v>114</v>
      </c>
      <c r="AM2065" s="4">
        <v>9</v>
      </c>
      <c r="AN2065" s="4">
        <v>1</v>
      </c>
      <c r="AO2065" s="4">
        <v>231</v>
      </c>
      <c r="AP2065" s="4">
        <v>8</v>
      </c>
      <c r="AQ2065" s="4">
        <v>216</v>
      </c>
      <c r="AR2065" s="4">
        <v>146</v>
      </c>
      <c r="AS2065" s="4">
        <v>27</v>
      </c>
      <c r="AT2065" s="4">
        <v>343</v>
      </c>
      <c r="AU2065" s="4">
        <v>119</v>
      </c>
      <c r="AV2065" s="4">
        <v>203</v>
      </c>
      <c r="AW2065" s="4">
        <v>160</v>
      </c>
      <c r="AX2065" s="4">
        <v>65</v>
      </c>
      <c r="AY2065" s="4">
        <v>108</v>
      </c>
    </row>
    <row r="2066" spans="1:51">
      <c r="A2066" s="3"/>
      <c r="C2066" s="11">
        <v>0.1</v>
      </c>
      <c r="D2066" s="11">
        <v>0.1</v>
      </c>
      <c r="E2066" s="11">
        <v>0.1</v>
      </c>
      <c r="F2066" s="11">
        <v>0.11</v>
      </c>
      <c r="G2066" s="11">
        <v>0.11</v>
      </c>
      <c r="H2066" s="11">
        <v>0.09</v>
      </c>
      <c r="I2066" s="11">
        <v>0.1</v>
      </c>
      <c r="J2066" s="11">
        <v>0.09</v>
      </c>
      <c r="K2066" s="11">
        <v>0.1</v>
      </c>
      <c r="L2066" s="11">
        <v>0.1</v>
      </c>
      <c r="M2066" s="11">
        <v>0.11</v>
      </c>
      <c r="N2066" s="11">
        <v>0.09</v>
      </c>
      <c r="O2066" s="11">
        <v>0.12</v>
      </c>
      <c r="P2066" s="11">
        <v>0.09</v>
      </c>
      <c r="Q2066" s="11">
        <v>0.1</v>
      </c>
      <c r="R2066" s="11">
        <v>0.1</v>
      </c>
      <c r="S2066" s="11">
        <v>0.13</v>
      </c>
      <c r="T2066" s="11">
        <v>7.0000000000000007E-2</v>
      </c>
      <c r="U2066" s="11">
        <v>0.1</v>
      </c>
      <c r="V2066" s="11">
        <v>0.11</v>
      </c>
      <c r="W2066" s="11">
        <v>0.1</v>
      </c>
      <c r="X2066" s="11">
        <v>0.1</v>
      </c>
      <c r="Y2066" s="11">
        <v>0.46</v>
      </c>
      <c r="Z2066" s="4" t="s">
        <v>14</v>
      </c>
      <c r="AA2066" s="4" t="s">
        <v>14</v>
      </c>
      <c r="AB2066" s="4" t="s">
        <v>14</v>
      </c>
      <c r="AC2066" s="11">
        <v>0.14000000000000001</v>
      </c>
      <c r="AD2066" s="4" t="s">
        <v>14</v>
      </c>
      <c r="AE2066" s="4" t="s">
        <v>14</v>
      </c>
      <c r="AF2066" s="4" t="s">
        <v>14</v>
      </c>
      <c r="AG2066" s="11">
        <v>0.12</v>
      </c>
      <c r="AH2066" s="11">
        <v>0.09</v>
      </c>
      <c r="AI2066" s="11">
        <v>0.11</v>
      </c>
      <c r="AJ2066" s="11">
        <v>0.11</v>
      </c>
      <c r="AK2066" s="11">
        <v>0.1</v>
      </c>
      <c r="AL2066" s="11">
        <v>0.11</v>
      </c>
      <c r="AM2066" s="11">
        <v>0.04</v>
      </c>
      <c r="AN2066" s="11">
        <v>0.04</v>
      </c>
      <c r="AO2066" s="11">
        <v>0.11</v>
      </c>
      <c r="AP2066" s="11">
        <v>0.14000000000000001</v>
      </c>
      <c r="AQ2066" s="11">
        <v>0.11</v>
      </c>
      <c r="AR2066" s="11">
        <v>0.09</v>
      </c>
      <c r="AS2066" s="11">
        <v>0.12</v>
      </c>
      <c r="AT2066" s="11">
        <v>0.1</v>
      </c>
      <c r="AU2066" s="11">
        <v>0.1</v>
      </c>
      <c r="AV2066" s="11">
        <v>0.09</v>
      </c>
      <c r="AW2066" s="11">
        <v>0.09</v>
      </c>
      <c r="AX2066" s="11">
        <v>0.11</v>
      </c>
      <c r="AY2066" s="11">
        <v>0.12</v>
      </c>
    </row>
    <row r="2067" spans="1:51">
      <c r="A2067" s="3"/>
      <c r="B2067" t="s">
        <v>521</v>
      </c>
      <c r="C2067" s="4">
        <v>322</v>
      </c>
      <c r="D2067" s="4">
        <v>168</v>
      </c>
      <c r="E2067" s="4">
        <v>81</v>
      </c>
      <c r="F2067" s="4">
        <v>60</v>
      </c>
      <c r="G2067" s="4">
        <v>14</v>
      </c>
      <c r="H2067" s="4">
        <v>112</v>
      </c>
      <c r="I2067" s="4">
        <v>160</v>
      </c>
      <c r="J2067" s="4">
        <v>95</v>
      </c>
      <c r="K2067" s="4">
        <v>174</v>
      </c>
      <c r="L2067" s="4">
        <v>26</v>
      </c>
      <c r="M2067" s="4">
        <v>8</v>
      </c>
      <c r="N2067" s="4">
        <v>18</v>
      </c>
      <c r="O2067" s="4">
        <v>67</v>
      </c>
      <c r="P2067" s="4">
        <v>205</v>
      </c>
      <c r="Q2067" s="4">
        <v>99</v>
      </c>
      <c r="R2067" s="4">
        <v>182</v>
      </c>
      <c r="S2067" s="4">
        <v>150</v>
      </c>
      <c r="T2067" s="4">
        <v>120</v>
      </c>
      <c r="U2067" s="4">
        <v>55</v>
      </c>
      <c r="V2067" s="4">
        <v>58</v>
      </c>
      <c r="W2067" s="4">
        <v>110</v>
      </c>
      <c r="X2067" s="4">
        <v>98</v>
      </c>
      <c r="Y2067" s="4">
        <v>322</v>
      </c>
      <c r="Z2067" s="4" t="s">
        <v>14</v>
      </c>
      <c r="AA2067" s="4" t="s">
        <v>14</v>
      </c>
      <c r="AB2067" s="4" t="s">
        <v>14</v>
      </c>
      <c r="AC2067" s="4">
        <v>322</v>
      </c>
      <c r="AD2067" s="4" t="s">
        <v>14</v>
      </c>
      <c r="AE2067" s="4" t="s">
        <v>14</v>
      </c>
      <c r="AF2067" s="4" t="s">
        <v>14</v>
      </c>
      <c r="AG2067" s="4">
        <v>125</v>
      </c>
      <c r="AH2067" s="4">
        <v>139</v>
      </c>
      <c r="AI2067" s="4">
        <v>56</v>
      </c>
      <c r="AJ2067" s="4">
        <v>110</v>
      </c>
      <c r="AK2067" s="4">
        <v>206</v>
      </c>
      <c r="AL2067" s="4">
        <v>112</v>
      </c>
      <c r="AM2067" s="4">
        <v>14</v>
      </c>
      <c r="AN2067" s="4">
        <v>2</v>
      </c>
      <c r="AO2067" s="4">
        <v>179</v>
      </c>
      <c r="AP2067" s="4" t="s">
        <v>14</v>
      </c>
      <c r="AQ2067" s="4">
        <v>169</v>
      </c>
      <c r="AR2067" s="4">
        <v>137</v>
      </c>
      <c r="AS2067" s="4">
        <v>18</v>
      </c>
      <c r="AT2067" s="4">
        <v>287</v>
      </c>
      <c r="AU2067" s="4">
        <v>72</v>
      </c>
      <c r="AV2067" s="4">
        <v>199</v>
      </c>
      <c r="AW2067" s="4">
        <v>142</v>
      </c>
      <c r="AX2067" s="4">
        <v>54</v>
      </c>
      <c r="AY2067" s="4">
        <v>83</v>
      </c>
    </row>
    <row r="2068" spans="1:51">
      <c r="A2068" s="3"/>
      <c r="C2068" s="11">
        <v>0.08</v>
      </c>
      <c r="D2068" s="11">
        <v>7.0000000000000007E-2</v>
      </c>
      <c r="E2068" s="11">
        <v>0.1</v>
      </c>
      <c r="F2068" s="11">
        <v>0.1</v>
      </c>
      <c r="G2068" s="11">
        <v>0.09</v>
      </c>
      <c r="H2068" s="11">
        <v>7.0000000000000007E-2</v>
      </c>
      <c r="I2068" s="11">
        <v>0.09</v>
      </c>
      <c r="J2068" s="11">
        <v>7.0000000000000007E-2</v>
      </c>
      <c r="K2068" s="11">
        <v>0.09</v>
      </c>
      <c r="L2068" s="11">
        <v>0.08</v>
      </c>
      <c r="M2068" s="11">
        <v>0.1</v>
      </c>
      <c r="N2068" s="11">
        <v>0.1</v>
      </c>
      <c r="O2068" s="11">
        <v>0.09</v>
      </c>
      <c r="P2068" s="11">
        <v>0.08</v>
      </c>
      <c r="Q2068" s="11">
        <v>0.08</v>
      </c>
      <c r="R2068" s="11">
        <v>0.08</v>
      </c>
      <c r="S2068" s="11">
        <v>0.09</v>
      </c>
      <c r="T2068" s="11">
        <v>7.0000000000000007E-2</v>
      </c>
      <c r="U2068" s="11">
        <v>0.08</v>
      </c>
      <c r="V2068" s="11">
        <v>0.12</v>
      </c>
      <c r="W2068" s="11">
        <v>0.09</v>
      </c>
      <c r="X2068" s="11">
        <v>7.0000000000000007E-2</v>
      </c>
      <c r="Y2068" s="11">
        <v>0.39</v>
      </c>
      <c r="Z2068" s="4" t="s">
        <v>14</v>
      </c>
      <c r="AA2068" s="4" t="s">
        <v>14</v>
      </c>
      <c r="AB2068" s="4" t="s">
        <v>14</v>
      </c>
      <c r="AC2068" s="11">
        <v>0.12</v>
      </c>
      <c r="AD2068" s="4" t="s">
        <v>14</v>
      </c>
      <c r="AE2068" s="4" t="s">
        <v>14</v>
      </c>
      <c r="AF2068" s="4" t="s">
        <v>14</v>
      </c>
      <c r="AG2068" s="11">
        <v>0.1</v>
      </c>
      <c r="AH2068" s="11">
        <v>0.09</v>
      </c>
      <c r="AI2068" s="11">
        <v>7.0000000000000007E-2</v>
      </c>
      <c r="AJ2068" s="11">
        <v>0.09</v>
      </c>
      <c r="AK2068" s="11">
        <v>0.09</v>
      </c>
      <c r="AL2068" s="11">
        <v>0.11</v>
      </c>
      <c r="AM2068" s="11">
        <v>0.06</v>
      </c>
      <c r="AN2068" s="11">
        <v>7.0000000000000007E-2</v>
      </c>
      <c r="AO2068" s="11">
        <v>0.08</v>
      </c>
      <c r="AP2068" s="4" t="s">
        <v>14</v>
      </c>
      <c r="AQ2068" s="11">
        <v>0.09</v>
      </c>
      <c r="AR2068" s="11">
        <v>0.09</v>
      </c>
      <c r="AS2068" s="11">
        <v>0.08</v>
      </c>
      <c r="AT2068" s="11">
        <v>0.09</v>
      </c>
      <c r="AU2068" s="11">
        <v>0.06</v>
      </c>
      <c r="AV2068" s="11">
        <v>0.09</v>
      </c>
      <c r="AW2068" s="11">
        <v>0.08</v>
      </c>
      <c r="AX2068" s="11">
        <v>0.1</v>
      </c>
      <c r="AY2068" s="11">
        <v>0.09</v>
      </c>
    </row>
    <row r="2069" spans="1:51">
      <c r="A2069" s="3"/>
      <c r="B2069" t="s">
        <v>522</v>
      </c>
      <c r="C2069" s="4">
        <v>204</v>
      </c>
      <c r="D2069" s="4">
        <v>126</v>
      </c>
      <c r="E2069" s="4">
        <v>45</v>
      </c>
      <c r="F2069" s="4">
        <v>21</v>
      </c>
      <c r="G2069" s="4">
        <v>12</v>
      </c>
      <c r="H2069" s="4">
        <v>74</v>
      </c>
      <c r="I2069" s="4">
        <v>108</v>
      </c>
      <c r="J2069" s="4">
        <v>69</v>
      </c>
      <c r="K2069" s="4">
        <v>119</v>
      </c>
      <c r="L2069" s="4">
        <v>18</v>
      </c>
      <c r="M2069" s="4">
        <v>5</v>
      </c>
      <c r="N2069" s="4">
        <v>5</v>
      </c>
      <c r="O2069" s="4">
        <v>54</v>
      </c>
      <c r="P2069" s="4">
        <v>129</v>
      </c>
      <c r="Q2069" s="4">
        <v>60</v>
      </c>
      <c r="R2069" s="4">
        <v>132</v>
      </c>
      <c r="S2069" s="4">
        <v>56</v>
      </c>
      <c r="T2069" s="4">
        <v>123</v>
      </c>
      <c r="U2069" s="4">
        <v>30</v>
      </c>
      <c r="V2069" s="4">
        <v>27</v>
      </c>
      <c r="W2069" s="4">
        <v>59</v>
      </c>
      <c r="X2069" s="4">
        <v>85</v>
      </c>
      <c r="Y2069" s="4" t="s">
        <v>14</v>
      </c>
      <c r="Z2069" s="4">
        <v>204</v>
      </c>
      <c r="AA2069" s="4" t="s">
        <v>14</v>
      </c>
      <c r="AB2069" s="4" t="s">
        <v>14</v>
      </c>
      <c r="AC2069" s="4">
        <v>204</v>
      </c>
      <c r="AD2069" s="4" t="s">
        <v>14</v>
      </c>
      <c r="AE2069" s="4" t="s">
        <v>14</v>
      </c>
      <c r="AF2069" s="4" t="s">
        <v>14</v>
      </c>
      <c r="AG2069" s="4">
        <v>63</v>
      </c>
      <c r="AH2069" s="4">
        <v>88</v>
      </c>
      <c r="AI2069" s="4">
        <v>50</v>
      </c>
      <c r="AJ2069" s="4">
        <v>69</v>
      </c>
      <c r="AK2069" s="4">
        <v>131</v>
      </c>
      <c r="AL2069" s="4">
        <v>67</v>
      </c>
      <c r="AM2069" s="4">
        <v>5</v>
      </c>
      <c r="AN2069" s="4">
        <v>2</v>
      </c>
      <c r="AO2069" s="4">
        <v>121</v>
      </c>
      <c r="AP2069" s="4">
        <v>2</v>
      </c>
      <c r="AQ2069" s="4">
        <v>109</v>
      </c>
      <c r="AR2069" s="4">
        <v>88</v>
      </c>
      <c r="AS2069" s="4">
        <v>8</v>
      </c>
      <c r="AT2069" s="4">
        <v>190</v>
      </c>
      <c r="AU2069" s="4">
        <v>63</v>
      </c>
      <c r="AV2069" s="4">
        <v>119</v>
      </c>
      <c r="AW2069" s="4">
        <v>95</v>
      </c>
      <c r="AX2069" s="4">
        <v>30</v>
      </c>
      <c r="AY2069" s="4">
        <v>59</v>
      </c>
    </row>
    <row r="2070" spans="1:51">
      <c r="A2070" s="3"/>
      <c r="C2070" s="11">
        <v>0.05</v>
      </c>
      <c r="D2070" s="11">
        <v>0.06</v>
      </c>
      <c r="E2070" s="11">
        <v>0.06</v>
      </c>
      <c r="F2070" s="11">
        <v>0.04</v>
      </c>
      <c r="G2070" s="11">
        <v>0.08</v>
      </c>
      <c r="H2070" s="11">
        <v>0.05</v>
      </c>
      <c r="I2070" s="11">
        <v>0.06</v>
      </c>
      <c r="J2070" s="11">
        <v>0.05</v>
      </c>
      <c r="K2070" s="11">
        <v>0.06</v>
      </c>
      <c r="L2070" s="11">
        <v>0.06</v>
      </c>
      <c r="M2070" s="11">
        <v>0.06</v>
      </c>
      <c r="N2070" s="11">
        <v>0.03</v>
      </c>
      <c r="O2070" s="11">
        <v>7.0000000000000007E-2</v>
      </c>
      <c r="P2070" s="11">
        <v>0.05</v>
      </c>
      <c r="Q2070" s="11">
        <v>0.05</v>
      </c>
      <c r="R2070" s="11">
        <v>0.06</v>
      </c>
      <c r="S2070" s="11">
        <v>0.03</v>
      </c>
      <c r="T2070" s="11">
        <v>0.08</v>
      </c>
      <c r="U2070" s="11">
        <v>0.04</v>
      </c>
      <c r="V2070" s="11">
        <v>0.06</v>
      </c>
      <c r="W2070" s="11">
        <v>0.05</v>
      </c>
      <c r="X2070" s="11">
        <v>0.06</v>
      </c>
      <c r="Y2070" s="4" t="s">
        <v>14</v>
      </c>
      <c r="Z2070" s="11">
        <v>0.28000000000000003</v>
      </c>
      <c r="AA2070" s="4" t="s">
        <v>14</v>
      </c>
      <c r="AB2070" s="4" t="s">
        <v>14</v>
      </c>
      <c r="AC2070" s="11">
        <v>7.0000000000000007E-2</v>
      </c>
      <c r="AD2070" s="4" t="s">
        <v>14</v>
      </c>
      <c r="AE2070" s="4" t="s">
        <v>14</v>
      </c>
      <c r="AF2070" s="4" t="s">
        <v>14</v>
      </c>
      <c r="AG2070" s="11">
        <v>0.05</v>
      </c>
      <c r="AH2070" s="11">
        <v>0.05</v>
      </c>
      <c r="AI2070" s="11">
        <v>0.06</v>
      </c>
      <c r="AJ2070" s="11">
        <v>0.06</v>
      </c>
      <c r="AK2070" s="11">
        <v>0.05</v>
      </c>
      <c r="AL2070" s="11">
        <v>7.0000000000000007E-2</v>
      </c>
      <c r="AM2070" s="11">
        <v>0.02</v>
      </c>
      <c r="AN2070" s="11">
        <v>7.0000000000000007E-2</v>
      </c>
      <c r="AO2070" s="11">
        <v>0.06</v>
      </c>
      <c r="AP2070" s="11">
        <v>0.03</v>
      </c>
      <c r="AQ2070" s="11">
        <v>0.06</v>
      </c>
      <c r="AR2070" s="11">
        <v>0.06</v>
      </c>
      <c r="AS2070" s="11">
        <v>0.04</v>
      </c>
      <c r="AT2070" s="11">
        <v>0.06</v>
      </c>
      <c r="AU2070" s="11">
        <v>0.05</v>
      </c>
      <c r="AV2070" s="11">
        <v>0.06</v>
      </c>
      <c r="AW2070" s="11">
        <v>0.06</v>
      </c>
      <c r="AX2070" s="11">
        <v>0.05</v>
      </c>
      <c r="AY2070" s="11">
        <v>0.06</v>
      </c>
    </row>
    <row r="2071" spans="1:51">
      <c r="A2071" s="3"/>
      <c r="B2071" t="s">
        <v>523</v>
      </c>
      <c r="C2071" s="4">
        <v>334</v>
      </c>
      <c r="D2071" s="4">
        <v>200</v>
      </c>
      <c r="E2071" s="4">
        <v>46</v>
      </c>
      <c r="F2071" s="4">
        <v>74</v>
      </c>
      <c r="G2071" s="4">
        <v>15</v>
      </c>
      <c r="H2071" s="4">
        <v>119</v>
      </c>
      <c r="I2071" s="4">
        <v>146</v>
      </c>
      <c r="J2071" s="4">
        <v>109</v>
      </c>
      <c r="K2071" s="4">
        <v>146</v>
      </c>
      <c r="L2071" s="4">
        <v>24</v>
      </c>
      <c r="M2071" s="4">
        <v>4</v>
      </c>
      <c r="N2071" s="4">
        <v>18</v>
      </c>
      <c r="O2071" s="4">
        <v>78</v>
      </c>
      <c r="P2071" s="4">
        <v>187</v>
      </c>
      <c r="Q2071" s="4">
        <v>111</v>
      </c>
      <c r="R2071" s="4">
        <v>166</v>
      </c>
      <c r="S2071" s="4">
        <v>166</v>
      </c>
      <c r="T2071" s="4">
        <v>98</v>
      </c>
      <c r="U2071" s="4">
        <v>92</v>
      </c>
      <c r="V2071" s="4">
        <v>37</v>
      </c>
      <c r="W2071" s="4">
        <v>92</v>
      </c>
      <c r="X2071" s="4">
        <v>113</v>
      </c>
      <c r="Y2071" s="4" t="s">
        <v>14</v>
      </c>
      <c r="Z2071" s="4">
        <v>334</v>
      </c>
      <c r="AA2071" s="4" t="s">
        <v>14</v>
      </c>
      <c r="AB2071" s="4" t="s">
        <v>14</v>
      </c>
      <c r="AC2071" s="4">
        <v>334</v>
      </c>
      <c r="AD2071" s="4" t="s">
        <v>14</v>
      </c>
      <c r="AE2071" s="4" t="s">
        <v>14</v>
      </c>
      <c r="AF2071" s="4" t="s">
        <v>14</v>
      </c>
      <c r="AG2071" s="4">
        <v>142</v>
      </c>
      <c r="AH2071" s="4">
        <v>128</v>
      </c>
      <c r="AI2071" s="4">
        <v>57</v>
      </c>
      <c r="AJ2071" s="4">
        <v>107</v>
      </c>
      <c r="AK2071" s="4">
        <v>220</v>
      </c>
      <c r="AL2071" s="4">
        <v>155</v>
      </c>
      <c r="AM2071" s="4">
        <v>24</v>
      </c>
      <c r="AN2071" s="4">
        <v>2</v>
      </c>
      <c r="AO2071" s="4">
        <v>136</v>
      </c>
      <c r="AP2071" s="4">
        <v>4</v>
      </c>
      <c r="AQ2071" s="4">
        <v>125</v>
      </c>
      <c r="AR2071" s="4">
        <v>196</v>
      </c>
      <c r="AS2071" s="4">
        <v>27</v>
      </c>
      <c r="AT2071" s="4">
        <v>296</v>
      </c>
      <c r="AU2071" s="4">
        <v>106</v>
      </c>
      <c r="AV2071" s="4">
        <v>159</v>
      </c>
      <c r="AW2071" s="4">
        <v>146</v>
      </c>
      <c r="AX2071" s="4">
        <v>55</v>
      </c>
      <c r="AY2071" s="4">
        <v>93</v>
      </c>
    </row>
    <row r="2072" spans="1:51">
      <c r="A2072" s="3"/>
      <c r="C2072" s="11">
        <v>0.09</v>
      </c>
      <c r="D2072" s="11">
        <v>0.09</v>
      </c>
      <c r="E2072" s="11">
        <v>0.06</v>
      </c>
      <c r="F2072" s="11">
        <v>0.13</v>
      </c>
      <c r="G2072" s="11">
        <v>0.1</v>
      </c>
      <c r="H2072" s="11">
        <v>0.08</v>
      </c>
      <c r="I2072" s="11">
        <v>0.08</v>
      </c>
      <c r="J2072" s="11">
        <v>0.08</v>
      </c>
      <c r="K2072" s="11">
        <v>0.08</v>
      </c>
      <c r="L2072" s="11">
        <v>0.08</v>
      </c>
      <c r="M2072" s="11">
        <v>0.05</v>
      </c>
      <c r="N2072" s="11">
        <v>0.1</v>
      </c>
      <c r="O2072" s="11">
        <v>0.1</v>
      </c>
      <c r="P2072" s="11">
        <v>7.0000000000000007E-2</v>
      </c>
      <c r="Q2072" s="11">
        <v>0.09</v>
      </c>
      <c r="R2072" s="11">
        <v>7.0000000000000007E-2</v>
      </c>
      <c r="S2072" s="11">
        <v>0.1</v>
      </c>
      <c r="T2072" s="11">
        <v>0.06</v>
      </c>
      <c r="U2072" s="11">
        <v>0.13</v>
      </c>
      <c r="V2072" s="11">
        <v>0.08</v>
      </c>
      <c r="W2072" s="11">
        <v>0.08</v>
      </c>
      <c r="X2072" s="11">
        <v>0.08</v>
      </c>
      <c r="Y2072" s="4" t="s">
        <v>14</v>
      </c>
      <c r="Z2072" s="11">
        <v>0.47</v>
      </c>
      <c r="AA2072" s="4" t="s">
        <v>14</v>
      </c>
      <c r="AB2072" s="4" t="s">
        <v>14</v>
      </c>
      <c r="AC2072" s="11">
        <v>0.12</v>
      </c>
      <c r="AD2072" s="4" t="s">
        <v>14</v>
      </c>
      <c r="AE2072" s="4" t="s">
        <v>14</v>
      </c>
      <c r="AF2072" s="4" t="s">
        <v>14</v>
      </c>
      <c r="AG2072" s="11">
        <v>0.11</v>
      </c>
      <c r="AH2072" s="11">
        <v>0.08</v>
      </c>
      <c r="AI2072" s="11">
        <v>7.0000000000000007E-2</v>
      </c>
      <c r="AJ2072" s="11">
        <v>0.09</v>
      </c>
      <c r="AK2072" s="11">
        <v>0.09</v>
      </c>
      <c r="AL2072" s="11">
        <v>0.16</v>
      </c>
      <c r="AM2072" s="11">
        <v>0.1</v>
      </c>
      <c r="AN2072" s="11">
        <v>7.0000000000000007E-2</v>
      </c>
      <c r="AO2072" s="11">
        <v>0.06</v>
      </c>
      <c r="AP2072" s="11">
        <v>7.0000000000000007E-2</v>
      </c>
      <c r="AQ2072" s="11">
        <v>7.0000000000000007E-2</v>
      </c>
      <c r="AR2072" s="11">
        <v>0.12</v>
      </c>
      <c r="AS2072" s="11">
        <v>0.12</v>
      </c>
      <c r="AT2072" s="11">
        <v>0.09</v>
      </c>
      <c r="AU2072" s="11">
        <v>0.09</v>
      </c>
      <c r="AV2072" s="11">
        <v>7.0000000000000007E-2</v>
      </c>
      <c r="AW2072" s="11">
        <v>0.08</v>
      </c>
      <c r="AX2072" s="11">
        <v>0.1</v>
      </c>
      <c r="AY2072" s="11">
        <v>0.1</v>
      </c>
    </row>
    <row r="2073" spans="1:51">
      <c r="A2073" s="3"/>
      <c r="B2073" t="s">
        <v>524</v>
      </c>
      <c r="C2073" s="4">
        <v>180</v>
      </c>
      <c r="D2073" s="4">
        <v>105</v>
      </c>
      <c r="E2073" s="4">
        <v>52</v>
      </c>
      <c r="F2073" s="4">
        <v>16</v>
      </c>
      <c r="G2073" s="4">
        <v>6</v>
      </c>
      <c r="H2073" s="4">
        <v>88</v>
      </c>
      <c r="I2073" s="4">
        <v>79</v>
      </c>
      <c r="J2073" s="4">
        <v>75</v>
      </c>
      <c r="K2073" s="4">
        <v>90</v>
      </c>
      <c r="L2073" s="4">
        <v>21</v>
      </c>
      <c r="M2073" s="4">
        <v>4</v>
      </c>
      <c r="N2073" s="4">
        <v>11</v>
      </c>
      <c r="O2073" s="4">
        <v>33</v>
      </c>
      <c r="P2073" s="4">
        <v>134</v>
      </c>
      <c r="Q2073" s="4">
        <v>56</v>
      </c>
      <c r="R2073" s="4">
        <v>118</v>
      </c>
      <c r="S2073" s="4">
        <v>89</v>
      </c>
      <c r="T2073" s="4">
        <v>79</v>
      </c>
      <c r="U2073" s="4">
        <v>26</v>
      </c>
      <c r="V2073" s="4">
        <v>21</v>
      </c>
      <c r="W2073" s="4">
        <v>50</v>
      </c>
      <c r="X2073" s="4">
        <v>82</v>
      </c>
      <c r="Y2073" s="4" t="s">
        <v>14</v>
      </c>
      <c r="Z2073" s="4">
        <v>180</v>
      </c>
      <c r="AA2073" s="4" t="s">
        <v>14</v>
      </c>
      <c r="AB2073" s="4" t="s">
        <v>14</v>
      </c>
      <c r="AC2073" s="4">
        <v>180</v>
      </c>
      <c r="AD2073" s="4" t="s">
        <v>14</v>
      </c>
      <c r="AE2073" s="4" t="s">
        <v>14</v>
      </c>
      <c r="AF2073" s="4" t="s">
        <v>14</v>
      </c>
      <c r="AG2073" s="4">
        <v>41</v>
      </c>
      <c r="AH2073" s="4">
        <v>83</v>
      </c>
      <c r="AI2073" s="4">
        <v>53</v>
      </c>
      <c r="AJ2073" s="4">
        <v>70</v>
      </c>
      <c r="AK2073" s="4">
        <v>105</v>
      </c>
      <c r="AL2073" s="4">
        <v>27</v>
      </c>
      <c r="AM2073" s="4">
        <v>17</v>
      </c>
      <c r="AN2073" s="4">
        <v>2</v>
      </c>
      <c r="AO2073" s="4">
        <v>125</v>
      </c>
      <c r="AP2073" s="4">
        <v>1</v>
      </c>
      <c r="AQ2073" s="4">
        <v>112</v>
      </c>
      <c r="AR2073" s="4">
        <v>61</v>
      </c>
      <c r="AS2073" s="4">
        <v>14</v>
      </c>
      <c r="AT2073" s="4">
        <v>159</v>
      </c>
      <c r="AU2073" s="4">
        <v>53</v>
      </c>
      <c r="AV2073" s="4">
        <v>115</v>
      </c>
      <c r="AW2073" s="4">
        <v>97</v>
      </c>
      <c r="AX2073" s="4">
        <v>18</v>
      </c>
      <c r="AY2073" s="4">
        <v>45</v>
      </c>
    </row>
    <row r="2074" spans="1:51">
      <c r="A2074" s="3"/>
      <c r="C2074" s="11">
        <v>0.05</v>
      </c>
      <c r="D2074" s="11">
        <v>0.05</v>
      </c>
      <c r="E2074" s="11">
        <v>0.06</v>
      </c>
      <c r="F2074" s="11">
        <v>0.03</v>
      </c>
      <c r="G2074" s="11">
        <v>0.04</v>
      </c>
      <c r="H2074" s="11">
        <v>0.06</v>
      </c>
      <c r="I2074" s="11">
        <v>0.05</v>
      </c>
      <c r="J2074" s="11">
        <v>0.06</v>
      </c>
      <c r="K2074" s="11">
        <v>0.05</v>
      </c>
      <c r="L2074" s="11">
        <v>7.0000000000000007E-2</v>
      </c>
      <c r="M2074" s="11">
        <v>0.04</v>
      </c>
      <c r="N2074" s="11">
        <v>0.06</v>
      </c>
      <c r="O2074" s="11">
        <v>0.04</v>
      </c>
      <c r="P2074" s="11">
        <v>0.05</v>
      </c>
      <c r="Q2074" s="11">
        <v>0.05</v>
      </c>
      <c r="R2074" s="11">
        <v>0.05</v>
      </c>
      <c r="S2074" s="11">
        <v>0.05</v>
      </c>
      <c r="T2074" s="11">
        <v>0.05</v>
      </c>
      <c r="U2074" s="11">
        <v>0.04</v>
      </c>
      <c r="V2074" s="11">
        <v>0.04</v>
      </c>
      <c r="W2074" s="11">
        <v>0.04</v>
      </c>
      <c r="X2074" s="11">
        <v>0.06</v>
      </c>
      <c r="Y2074" s="4" t="s">
        <v>14</v>
      </c>
      <c r="Z2074" s="11">
        <v>0.25</v>
      </c>
      <c r="AA2074" s="4" t="s">
        <v>14</v>
      </c>
      <c r="AB2074" s="4" t="s">
        <v>14</v>
      </c>
      <c r="AC2074" s="11">
        <v>0.06</v>
      </c>
      <c r="AD2074" s="4" t="s">
        <v>14</v>
      </c>
      <c r="AE2074" s="4" t="s">
        <v>14</v>
      </c>
      <c r="AF2074" s="4" t="s">
        <v>14</v>
      </c>
      <c r="AG2074" s="11">
        <v>0.03</v>
      </c>
      <c r="AH2074" s="11">
        <v>0.05</v>
      </c>
      <c r="AI2074" s="11">
        <v>0.06</v>
      </c>
      <c r="AJ2074" s="11">
        <v>0.06</v>
      </c>
      <c r="AK2074" s="11">
        <v>0.04</v>
      </c>
      <c r="AL2074" s="11">
        <v>0.03</v>
      </c>
      <c r="AM2074" s="11">
        <v>7.0000000000000007E-2</v>
      </c>
      <c r="AN2074" s="11">
        <v>0.08</v>
      </c>
      <c r="AO2074" s="11">
        <v>0.06</v>
      </c>
      <c r="AP2074" s="11">
        <v>0.02</v>
      </c>
      <c r="AQ2074" s="11">
        <v>0.06</v>
      </c>
      <c r="AR2074" s="11">
        <v>0.04</v>
      </c>
      <c r="AS2074" s="11">
        <v>0.06</v>
      </c>
      <c r="AT2074" s="11">
        <v>0.05</v>
      </c>
      <c r="AU2074" s="11">
        <v>0.05</v>
      </c>
      <c r="AV2074" s="11">
        <v>0.05</v>
      </c>
      <c r="AW2074" s="11">
        <v>0.06</v>
      </c>
      <c r="AX2074" s="11">
        <v>0.03</v>
      </c>
      <c r="AY2074" s="11">
        <v>0.05</v>
      </c>
    </row>
    <row r="2075" spans="1:51">
      <c r="A2075" s="3"/>
      <c r="B2075" t="s">
        <v>64</v>
      </c>
      <c r="C2075" s="4">
        <v>411</v>
      </c>
      <c r="D2075" s="4">
        <v>250</v>
      </c>
      <c r="E2075" s="4">
        <v>58</v>
      </c>
      <c r="F2075" s="4">
        <v>88</v>
      </c>
      <c r="G2075" s="4">
        <v>14</v>
      </c>
      <c r="H2075" s="4">
        <v>178</v>
      </c>
      <c r="I2075" s="4">
        <v>170</v>
      </c>
      <c r="J2075" s="4">
        <v>130</v>
      </c>
      <c r="K2075" s="4">
        <v>225</v>
      </c>
      <c r="L2075" s="4">
        <v>40</v>
      </c>
      <c r="M2075" s="4">
        <v>13</v>
      </c>
      <c r="N2075" s="4">
        <v>11</v>
      </c>
      <c r="O2075" s="4">
        <v>108</v>
      </c>
      <c r="P2075" s="4">
        <v>240</v>
      </c>
      <c r="Q2075" s="4">
        <v>134</v>
      </c>
      <c r="R2075" s="4">
        <v>226</v>
      </c>
      <c r="S2075" s="4">
        <v>140</v>
      </c>
      <c r="T2075" s="4">
        <v>199</v>
      </c>
      <c r="U2075" s="4">
        <v>71</v>
      </c>
      <c r="V2075" s="4">
        <v>75</v>
      </c>
      <c r="W2075" s="4">
        <v>127</v>
      </c>
      <c r="X2075" s="4">
        <v>135</v>
      </c>
      <c r="Y2075" s="4" t="s">
        <v>14</v>
      </c>
      <c r="Z2075" s="4" t="s">
        <v>14</v>
      </c>
      <c r="AA2075" s="4">
        <v>411</v>
      </c>
      <c r="AB2075" s="4" t="s">
        <v>14</v>
      </c>
      <c r="AC2075" s="4">
        <v>411</v>
      </c>
      <c r="AD2075" s="4" t="s">
        <v>14</v>
      </c>
      <c r="AE2075" s="4" t="s">
        <v>14</v>
      </c>
      <c r="AF2075" s="4" t="s">
        <v>14</v>
      </c>
      <c r="AG2075" s="4">
        <v>176</v>
      </c>
      <c r="AH2075" s="4">
        <v>157</v>
      </c>
      <c r="AI2075" s="4">
        <v>68</v>
      </c>
      <c r="AJ2075" s="4">
        <v>118</v>
      </c>
      <c r="AK2075" s="4">
        <v>282</v>
      </c>
      <c r="AL2075" s="4">
        <v>238</v>
      </c>
      <c r="AM2075" s="4">
        <v>25</v>
      </c>
      <c r="AN2075" s="4">
        <v>6</v>
      </c>
      <c r="AO2075" s="4">
        <v>86</v>
      </c>
      <c r="AP2075" s="4">
        <v>25</v>
      </c>
      <c r="AQ2075" s="4">
        <v>54</v>
      </c>
      <c r="AR2075" s="4">
        <v>326</v>
      </c>
      <c r="AS2075" s="4">
        <v>24</v>
      </c>
      <c r="AT2075" s="4">
        <v>371</v>
      </c>
      <c r="AU2075" s="4">
        <v>129</v>
      </c>
      <c r="AV2075" s="4">
        <v>220</v>
      </c>
      <c r="AW2075" s="4">
        <v>157</v>
      </c>
      <c r="AX2075" s="4">
        <v>94</v>
      </c>
      <c r="AY2075" s="4">
        <v>109</v>
      </c>
    </row>
    <row r="2076" spans="1:51">
      <c r="A2076" s="3"/>
      <c r="C2076" s="11">
        <v>0.11</v>
      </c>
      <c r="D2076" s="11">
        <v>0.11</v>
      </c>
      <c r="E2076" s="11">
        <v>7.0000000000000007E-2</v>
      </c>
      <c r="F2076" s="11">
        <v>0.15</v>
      </c>
      <c r="G2076" s="11">
        <v>0.09</v>
      </c>
      <c r="H2076" s="11">
        <v>0.11</v>
      </c>
      <c r="I2076" s="11">
        <v>0.1</v>
      </c>
      <c r="J2076" s="11">
        <v>0.1</v>
      </c>
      <c r="K2076" s="11">
        <v>0.12</v>
      </c>
      <c r="L2076" s="11">
        <v>0.12</v>
      </c>
      <c r="M2076" s="11">
        <v>0.15</v>
      </c>
      <c r="N2076" s="11">
        <v>0.06</v>
      </c>
      <c r="O2076" s="11">
        <v>0.14000000000000001</v>
      </c>
      <c r="P2076" s="11">
        <v>0.09</v>
      </c>
      <c r="Q2076" s="11">
        <v>0.11</v>
      </c>
      <c r="R2076" s="11">
        <v>0.1</v>
      </c>
      <c r="S2076" s="11">
        <v>0.09</v>
      </c>
      <c r="T2076" s="11">
        <v>0.12</v>
      </c>
      <c r="U2076" s="11">
        <v>0.1</v>
      </c>
      <c r="V2076" s="11">
        <v>0.16</v>
      </c>
      <c r="W2076" s="11">
        <v>0.11</v>
      </c>
      <c r="X2076" s="11">
        <v>0.09</v>
      </c>
      <c r="Y2076" s="4" t="s">
        <v>14</v>
      </c>
      <c r="Z2076" s="4" t="s">
        <v>14</v>
      </c>
      <c r="AA2076" s="11">
        <v>1</v>
      </c>
      <c r="AB2076" s="4" t="s">
        <v>14</v>
      </c>
      <c r="AC2076" s="11">
        <v>0.15</v>
      </c>
      <c r="AD2076" s="4" t="s">
        <v>14</v>
      </c>
      <c r="AE2076" s="4" t="s">
        <v>14</v>
      </c>
      <c r="AF2076" s="4" t="s">
        <v>14</v>
      </c>
      <c r="AG2076" s="11">
        <v>0.14000000000000001</v>
      </c>
      <c r="AH2076" s="11">
        <v>0.1</v>
      </c>
      <c r="AI2076" s="11">
        <v>0.08</v>
      </c>
      <c r="AJ2076" s="11">
        <v>0.1</v>
      </c>
      <c r="AK2076" s="11">
        <v>0.12</v>
      </c>
      <c r="AL2076" s="11">
        <v>0.24</v>
      </c>
      <c r="AM2076" s="11">
        <v>0.11</v>
      </c>
      <c r="AN2076" s="11">
        <v>0.21</v>
      </c>
      <c r="AO2076" s="11">
        <v>0.04</v>
      </c>
      <c r="AP2076" s="11">
        <v>0.45</v>
      </c>
      <c r="AQ2076" s="11">
        <v>0.03</v>
      </c>
      <c r="AR2076" s="11">
        <v>0.21</v>
      </c>
      <c r="AS2076" s="11">
        <v>0.1</v>
      </c>
      <c r="AT2076" s="11">
        <v>0.11</v>
      </c>
      <c r="AU2076" s="11">
        <v>0.11</v>
      </c>
      <c r="AV2076" s="11">
        <v>0.1</v>
      </c>
      <c r="AW2076" s="11">
        <v>0.09</v>
      </c>
      <c r="AX2076" s="11">
        <v>0.16</v>
      </c>
      <c r="AY2076" s="11">
        <v>0.12</v>
      </c>
    </row>
    <row r="2077" spans="1:51">
      <c r="A2077" s="3"/>
      <c r="B2077" t="s">
        <v>525</v>
      </c>
      <c r="C2077" s="4">
        <v>433</v>
      </c>
      <c r="D2077" s="4">
        <v>246</v>
      </c>
      <c r="E2077" s="4">
        <v>131</v>
      </c>
      <c r="F2077" s="4">
        <v>35</v>
      </c>
      <c r="G2077" s="4">
        <v>21</v>
      </c>
      <c r="H2077" s="4">
        <v>184</v>
      </c>
      <c r="I2077" s="4">
        <v>228</v>
      </c>
      <c r="J2077" s="4">
        <v>172</v>
      </c>
      <c r="K2077" s="4">
        <v>233</v>
      </c>
      <c r="L2077" s="4">
        <v>38</v>
      </c>
      <c r="M2077" s="4">
        <v>5</v>
      </c>
      <c r="N2077" s="4">
        <v>11</v>
      </c>
      <c r="O2077" s="4">
        <v>86</v>
      </c>
      <c r="P2077" s="4">
        <v>326</v>
      </c>
      <c r="Q2077" s="4">
        <v>119</v>
      </c>
      <c r="R2077" s="4">
        <v>301</v>
      </c>
      <c r="S2077" s="4">
        <v>179</v>
      </c>
      <c r="T2077" s="4">
        <v>228</v>
      </c>
      <c r="U2077" s="4">
        <v>62</v>
      </c>
      <c r="V2077" s="4">
        <v>35</v>
      </c>
      <c r="W2077" s="4">
        <v>142</v>
      </c>
      <c r="X2077" s="4">
        <v>193</v>
      </c>
      <c r="Y2077" s="4" t="s">
        <v>14</v>
      </c>
      <c r="Z2077" s="4" t="s">
        <v>14</v>
      </c>
      <c r="AA2077" s="4" t="s">
        <v>14</v>
      </c>
      <c r="AB2077" s="4">
        <v>433</v>
      </c>
      <c r="AC2077" s="4">
        <v>433</v>
      </c>
      <c r="AD2077" s="4" t="s">
        <v>14</v>
      </c>
      <c r="AE2077" s="4" t="s">
        <v>14</v>
      </c>
      <c r="AF2077" s="4" t="s">
        <v>14</v>
      </c>
      <c r="AG2077" s="4">
        <v>93</v>
      </c>
      <c r="AH2077" s="4">
        <v>206</v>
      </c>
      <c r="AI2077" s="4">
        <v>129</v>
      </c>
      <c r="AJ2077" s="4">
        <v>153</v>
      </c>
      <c r="AK2077" s="4">
        <v>273</v>
      </c>
      <c r="AL2077" s="4">
        <v>91</v>
      </c>
      <c r="AM2077" s="4">
        <v>33</v>
      </c>
      <c r="AN2077" s="4">
        <v>3</v>
      </c>
      <c r="AO2077" s="4">
        <v>283</v>
      </c>
      <c r="AP2077" s="4">
        <v>6</v>
      </c>
      <c r="AQ2077" s="4">
        <v>245</v>
      </c>
      <c r="AR2077" s="4">
        <v>170</v>
      </c>
      <c r="AS2077" s="4">
        <v>30</v>
      </c>
      <c r="AT2077" s="4">
        <v>387</v>
      </c>
      <c r="AU2077" s="4">
        <v>127</v>
      </c>
      <c r="AV2077" s="4">
        <v>286</v>
      </c>
      <c r="AW2077" s="4">
        <v>222</v>
      </c>
      <c r="AX2077" s="4">
        <v>56</v>
      </c>
      <c r="AY2077" s="4">
        <v>102</v>
      </c>
    </row>
    <row r="2078" spans="1:51">
      <c r="A2078" s="3"/>
      <c r="C2078" s="11">
        <v>0.11</v>
      </c>
      <c r="D2078" s="11">
        <v>0.11</v>
      </c>
      <c r="E2078" s="11">
        <v>0.16</v>
      </c>
      <c r="F2078" s="11">
        <v>0.06</v>
      </c>
      <c r="G2078" s="11">
        <v>0.14000000000000001</v>
      </c>
      <c r="H2078" s="11">
        <v>0.12</v>
      </c>
      <c r="I2078" s="11">
        <v>0.13</v>
      </c>
      <c r="J2078" s="11">
        <v>0.13</v>
      </c>
      <c r="K2078" s="11">
        <v>0.12</v>
      </c>
      <c r="L2078" s="11">
        <v>0.12</v>
      </c>
      <c r="M2078" s="11">
        <v>0.05</v>
      </c>
      <c r="N2078" s="11">
        <v>0.06</v>
      </c>
      <c r="O2078" s="11">
        <v>0.11</v>
      </c>
      <c r="P2078" s="11">
        <v>0.13</v>
      </c>
      <c r="Q2078" s="11">
        <v>0.1</v>
      </c>
      <c r="R2078" s="11">
        <v>0.13</v>
      </c>
      <c r="S2078" s="11">
        <v>0.11</v>
      </c>
      <c r="T2078" s="11">
        <v>0.14000000000000001</v>
      </c>
      <c r="U2078" s="11">
        <v>0.09</v>
      </c>
      <c r="V2078" s="11">
        <v>7.0000000000000007E-2</v>
      </c>
      <c r="W2078" s="11">
        <v>0.12</v>
      </c>
      <c r="X2078" s="11">
        <v>0.13</v>
      </c>
      <c r="Y2078" s="4" t="s">
        <v>14</v>
      </c>
      <c r="Z2078" s="4" t="s">
        <v>14</v>
      </c>
      <c r="AA2078" s="4" t="s">
        <v>14</v>
      </c>
      <c r="AB2078" s="11">
        <v>0.53</v>
      </c>
      <c r="AC2078" s="11">
        <v>0.16</v>
      </c>
      <c r="AD2078" s="4" t="s">
        <v>14</v>
      </c>
      <c r="AE2078" s="4" t="s">
        <v>14</v>
      </c>
      <c r="AF2078" s="4" t="s">
        <v>14</v>
      </c>
      <c r="AG2078" s="11">
        <v>7.0000000000000007E-2</v>
      </c>
      <c r="AH2078" s="11">
        <v>0.13</v>
      </c>
      <c r="AI2078" s="11">
        <v>0.16</v>
      </c>
      <c r="AJ2078" s="11">
        <v>0.12</v>
      </c>
      <c r="AK2078" s="11">
        <v>0.11</v>
      </c>
      <c r="AL2078" s="11">
        <v>0.09</v>
      </c>
      <c r="AM2078" s="11">
        <v>0.14000000000000001</v>
      </c>
      <c r="AN2078" s="11">
        <v>0.1</v>
      </c>
      <c r="AO2078" s="11">
        <v>0.13</v>
      </c>
      <c r="AP2078" s="11">
        <v>0.1</v>
      </c>
      <c r="AQ2078" s="11">
        <v>0.13</v>
      </c>
      <c r="AR2078" s="11">
        <v>0.11</v>
      </c>
      <c r="AS2078" s="11">
        <v>0.13</v>
      </c>
      <c r="AT2078" s="11">
        <v>0.12</v>
      </c>
      <c r="AU2078" s="11">
        <v>0.11</v>
      </c>
      <c r="AV2078" s="11">
        <v>0.13</v>
      </c>
      <c r="AW2078" s="11">
        <v>0.13</v>
      </c>
      <c r="AX2078" s="11">
        <v>0.1</v>
      </c>
      <c r="AY2078" s="11">
        <v>0.11</v>
      </c>
    </row>
    <row r="2079" spans="1:51">
      <c r="A2079" s="3"/>
      <c r="B2079" t="s">
        <v>526</v>
      </c>
      <c r="C2079" s="4">
        <v>377</v>
      </c>
      <c r="D2079" s="4">
        <v>222</v>
      </c>
      <c r="E2079" s="4">
        <v>110</v>
      </c>
      <c r="F2079" s="4">
        <v>27</v>
      </c>
      <c r="G2079" s="4">
        <v>18</v>
      </c>
      <c r="H2079" s="4">
        <v>169</v>
      </c>
      <c r="I2079" s="4">
        <v>184</v>
      </c>
      <c r="J2079" s="4">
        <v>145</v>
      </c>
      <c r="K2079" s="4">
        <v>197</v>
      </c>
      <c r="L2079" s="4">
        <v>34</v>
      </c>
      <c r="M2079" s="4">
        <v>6</v>
      </c>
      <c r="N2079" s="4">
        <v>17</v>
      </c>
      <c r="O2079" s="4">
        <v>75</v>
      </c>
      <c r="P2079" s="4">
        <v>278</v>
      </c>
      <c r="Q2079" s="4">
        <v>121</v>
      </c>
      <c r="R2079" s="4">
        <v>245</v>
      </c>
      <c r="S2079" s="4">
        <v>153</v>
      </c>
      <c r="T2079" s="4">
        <v>195</v>
      </c>
      <c r="U2079" s="4">
        <v>53</v>
      </c>
      <c r="V2079" s="4">
        <v>42</v>
      </c>
      <c r="W2079" s="4">
        <v>113</v>
      </c>
      <c r="X2079" s="4">
        <v>167</v>
      </c>
      <c r="Y2079" s="4" t="s">
        <v>14</v>
      </c>
      <c r="Z2079" s="4" t="s">
        <v>14</v>
      </c>
      <c r="AA2079" s="4" t="s">
        <v>14</v>
      </c>
      <c r="AB2079" s="4">
        <v>377</v>
      </c>
      <c r="AC2079" s="4">
        <v>377</v>
      </c>
      <c r="AD2079" s="4" t="s">
        <v>14</v>
      </c>
      <c r="AE2079" s="4" t="s">
        <v>14</v>
      </c>
      <c r="AF2079" s="4" t="s">
        <v>14</v>
      </c>
      <c r="AG2079" s="4">
        <v>114</v>
      </c>
      <c r="AH2079" s="4">
        <v>148</v>
      </c>
      <c r="AI2079" s="4">
        <v>110</v>
      </c>
      <c r="AJ2079" s="4">
        <v>136</v>
      </c>
      <c r="AK2079" s="4">
        <v>235</v>
      </c>
      <c r="AL2079" s="4">
        <v>45</v>
      </c>
      <c r="AM2079" s="4">
        <v>12</v>
      </c>
      <c r="AN2079" s="4">
        <v>1</v>
      </c>
      <c r="AO2079" s="4">
        <v>300</v>
      </c>
      <c r="AP2079" s="4">
        <v>1</v>
      </c>
      <c r="AQ2079" s="4">
        <v>273</v>
      </c>
      <c r="AR2079" s="4">
        <v>86</v>
      </c>
      <c r="AS2079" s="4">
        <v>38</v>
      </c>
      <c r="AT2079" s="4">
        <v>333</v>
      </c>
      <c r="AU2079" s="4">
        <v>133</v>
      </c>
      <c r="AV2079" s="4">
        <v>220</v>
      </c>
      <c r="AW2079" s="4">
        <v>197</v>
      </c>
      <c r="AX2079" s="4">
        <v>47</v>
      </c>
      <c r="AY2079" s="4">
        <v>103</v>
      </c>
    </row>
    <row r="2080" spans="1:51">
      <c r="A2080" s="3"/>
      <c r="C2080" s="11">
        <v>0.1</v>
      </c>
      <c r="D2080" s="11">
        <v>0.1</v>
      </c>
      <c r="E2080" s="11">
        <v>0.14000000000000001</v>
      </c>
      <c r="F2080" s="11">
        <v>0.05</v>
      </c>
      <c r="G2080" s="11">
        <v>0.12</v>
      </c>
      <c r="H2080" s="11">
        <v>0.11</v>
      </c>
      <c r="I2080" s="11">
        <v>0.1</v>
      </c>
      <c r="J2080" s="11">
        <v>0.11</v>
      </c>
      <c r="K2080" s="11">
        <v>0.1</v>
      </c>
      <c r="L2080" s="11">
        <v>0.1</v>
      </c>
      <c r="M2080" s="11">
        <v>7.0000000000000007E-2</v>
      </c>
      <c r="N2080" s="11">
        <v>0.09</v>
      </c>
      <c r="O2080" s="11">
        <v>0.1</v>
      </c>
      <c r="P2080" s="11">
        <v>0.11</v>
      </c>
      <c r="Q2080" s="11">
        <v>0.1</v>
      </c>
      <c r="R2080" s="11">
        <v>0.11</v>
      </c>
      <c r="S2080" s="11">
        <v>0.09</v>
      </c>
      <c r="T2080" s="11">
        <v>0.12</v>
      </c>
      <c r="U2080" s="11">
        <v>0.08</v>
      </c>
      <c r="V2080" s="11">
        <v>0.09</v>
      </c>
      <c r="W2080" s="11">
        <v>0.1</v>
      </c>
      <c r="X2080" s="11">
        <v>0.12</v>
      </c>
      <c r="Y2080" s="4" t="s">
        <v>14</v>
      </c>
      <c r="Z2080" s="4" t="s">
        <v>14</v>
      </c>
      <c r="AA2080" s="4" t="s">
        <v>14</v>
      </c>
      <c r="AB2080" s="11">
        <v>0.47</v>
      </c>
      <c r="AC2080" s="11">
        <v>0.14000000000000001</v>
      </c>
      <c r="AD2080" s="4" t="s">
        <v>14</v>
      </c>
      <c r="AE2080" s="4" t="s">
        <v>14</v>
      </c>
      <c r="AF2080" s="4" t="s">
        <v>14</v>
      </c>
      <c r="AG2080" s="11">
        <v>0.09</v>
      </c>
      <c r="AH2080" s="11">
        <v>0.09</v>
      </c>
      <c r="AI2080" s="11">
        <v>0.14000000000000001</v>
      </c>
      <c r="AJ2080" s="11">
        <v>0.11</v>
      </c>
      <c r="AK2080" s="11">
        <v>0.1</v>
      </c>
      <c r="AL2080" s="11">
        <v>0.05</v>
      </c>
      <c r="AM2080" s="11">
        <v>0.05</v>
      </c>
      <c r="AN2080" s="11">
        <v>0.04</v>
      </c>
      <c r="AO2080" s="11">
        <v>0.14000000000000001</v>
      </c>
      <c r="AP2080" s="11">
        <v>0.01</v>
      </c>
      <c r="AQ2080" s="11">
        <v>0.14000000000000001</v>
      </c>
      <c r="AR2080" s="11">
        <v>0.05</v>
      </c>
      <c r="AS2080" s="11">
        <v>0.16</v>
      </c>
      <c r="AT2080" s="11">
        <v>0.1</v>
      </c>
      <c r="AU2080" s="11">
        <v>0.11</v>
      </c>
      <c r="AV2080" s="11">
        <v>0.1</v>
      </c>
      <c r="AW2080" s="11">
        <v>0.11</v>
      </c>
      <c r="AX2080" s="11">
        <v>0.08</v>
      </c>
      <c r="AY2080" s="11">
        <v>0.11</v>
      </c>
    </row>
    <row r="2081" spans="1:51">
      <c r="A2081" s="3"/>
      <c r="B2081" t="s">
        <v>67</v>
      </c>
      <c r="C2081" s="4">
        <v>186</v>
      </c>
      <c r="D2081" s="4">
        <v>124</v>
      </c>
      <c r="E2081" s="4">
        <v>36</v>
      </c>
      <c r="F2081" s="4">
        <v>19</v>
      </c>
      <c r="G2081" s="4">
        <v>7</v>
      </c>
      <c r="H2081" s="4">
        <v>87</v>
      </c>
      <c r="I2081" s="4">
        <v>85</v>
      </c>
      <c r="J2081" s="4">
        <v>70</v>
      </c>
      <c r="K2081" s="4">
        <v>96</v>
      </c>
      <c r="L2081" s="4">
        <v>9</v>
      </c>
      <c r="M2081" s="4">
        <v>8</v>
      </c>
      <c r="N2081" s="4">
        <v>15</v>
      </c>
      <c r="O2081" s="4">
        <v>26</v>
      </c>
      <c r="P2081" s="4">
        <v>145</v>
      </c>
      <c r="Q2081" s="4">
        <v>112</v>
      </c>
      <c r="R2081" s="4">
        <v>60</v>
      </c>
      <c r="S2081" s="4">
        <v>135</v>
      </c>
      <c r="T2081" s="4">
        <v>37</v>
      </c>
      <c r="U2081" s="4">
        <v>22</v>
      </c>
      <c r="V2081" s="4">
        <v>28</v>
      </c>
      <c r="W2081" s="4">
        <v>58</v>
      </c>
      <c r="X2081" s="4">
        <v>78</v>
      </c>
      <c r="Y2081" s="4" t="s">
        <v>14</v>
      </c>
      <c r="Z2081" s="4" t="s">
        <v>14</v>
      </c>
      <c r="AA2081" s="4" t="s">
        <v>14</v>
      </c>
      <c r="AB2081" s="4" t="s">
        <v>14</v>
      </c>
      <c r="AC2081" s="4" t="s">
        <v>14</v>
      </c>
      <c r="AD2081" s="4">
        <v>186</v>
      </c>
      <c r="AE2081" s="4" t="s">
        <v>14</v>
      </c>
      <c r="AF2081" s="4" t="s">
        <v>14</v>
      </c>
      <c r="AG2081" s="4">
        <v>57</v>
      </c>
      <c r="AH2081" s="4">
        <v>84</v>
      </c>
      <c r="AI2081" s="4">
        <v>44</v>
      </c>
      <c r="AJ2081" s="4">
        <v>59</v>
      </c>
      <c r="AK2081" s="4">
        <v>123</v>
      </c>
      <c r="AL2081" s="4">
        <v>15</v>
      </c>
      <c r="AM2081" s="4">
        <v>7</v>
      </c>
      <c r="AN2081" s="4">
        <v>2</v>
      </c>
      <c r="AO2081" s="4">
        <v>155</v>
      </c>
      <c r="AP2081" s="4" t="s">
        <v>14</v>
      </c>
      <c r="AQ2081" s="4">
        <v>146</v>
      </c>
      <c r="AR2081" s="4">
        <v>32</v>
      </c>
      <c r="AS2081" s="4">
        <v>6</v>
      </c>
      <c r="AT2081" s="4">
        <v>175</v>
      </c>
      <c r="AU2081" s="4">
        <v>66</v>
      </c>
      <c r="AV2081" s="4">
        <v>105</v>
      </c>
      <c r="AW2081" s="4">
        <v>96</v>
      </c>
      <c r="AX2081" s="4">
        <v>23</v>
      </c>
      <c r="AY2081" s="4">
        <v>48</v>
      </c>
    </row>
    <row r="2082" spans="1:51">
      <c r="A2082" s="3"/>
      <c r="C2082" s="11">
        <v>0.05</v>
      </c>
      <c r="D2082" s="11">
        <v>0.05</v>
      </c>
      <c r="E2082" s="11">
        <v>0.05</v>
      </c>
      <c r="F2082" s="11">
        <v>0.03</v>
      </c>
      <c r="G2082" s="11">
        <v>0.05</v>
      </c>
      <c r="H2082" s="11">
        <v>0.06</v>
      </c>
      <c r="I2082" s="11">
        <v>0.05</v>
      </c>
      <c r="J2082" s="11">
        <v>0.05</v>
      </c>
      <c r="K2082" s="11">
        <v>0.05</v>
      </c>
      <c r="L2082" s="11">
        <v>0.03</v>
      </c>
      <c r="M2082" s="11">
        <v>0.09</v>
      </c>
      <c r="N2082" s="11">
        <v>0.08</v>
      </c>
      <c r="O2082" s="11">
        <v>0.03</v>
      </c>
      <c r="P2082" s="11">
        <v>0.06</v>
      </c>
      <c r="Q2082" s="11">
        <v>0.09</v>
      </c>
      <c r="R2082" s="11">
        <v>0.03</v>
      </c>
      <c r="S2082" s="11">
        <v>0.08</v>
      </c>
      <c r="T2082" s="11">
        <v>0.02</v>
      </c>
      <c r="U2082" s="11">
        <v>0.03</v>
      </c>
      <c r="V2082" s="11">
        <v>0.06</v>
      </c>
      <c r="W2082" s="11">
        <v>0.05</v>
      </c>
      <c r="X2082" s="11">
        <v>0.05</v>
      </c>
      <c r="Y2082" s="4" t="s">
        <v>14</v>
      </c>
      <c r="Z2082" s="4" t="s">
        <v>14</v>
      </c>
      <c r="AA2082" s="4" t="s">
        <v>14</v>
      </c>
      <c r="AB2082" s="4" t="s">
        <v>14</v>
      </c>
      <c r="AC2082" s="4" t="s">
        <v>14</v>
      </c>
      <c r="AD2082" s="11">
        <v>1</v>
      </c>
      <c r="AE2082" s="4" t="s">
        <v>14</v>
      </c>
      <c r="AF2082" s="4" t="s">
        <v>14</v>
      </c>
      <c r="AG2082" s="11">
        <v>0.05</v>
      </c>
      <c r="AH2082" s="11">
        <v>0.05</v>
      </c>
      <c r="AI2082" s="11">
        <v>0.05</v>
      </c>
      <c r="AJ2082" s="11">
        <v>0.05</v>
      </c>
      <c r="AK2082" s="11">
        <v>0.05</v>
      </c>
      <c r="AL2082" s="11">
        <v>0.01</v>
      </c>
      <c r="AM2082" s="11">
        <v>0.03</v>
      </c>
      <c r="AN2082" s="11">
        <v>7.0000000000000007E-2</v>
      </c>
      <c r="AO2082" s="11">
        <v>7.0000000000000007E-2</v>
      </c>
      <c r="AP2082" s="4" t="s">
        <v>14</v>
      </c>
      <c r="AQ2082" s="11">
        <v>0.08</v>
      </c>
      <c r="AR2082" s="11">
        <v>0.02</v>
      </c>
      <c r="AS2082" s="11">
        <v>0.03</v>
      </c>
      <c r="AT2082" s="11">
        <v>0.05</v>
      </c>
      <c r="AU2082" s="11">
        <v>0.06</v>
      </c>
      <c r="AV2082" s="11">
        <v>0.05</v>
      </c>
      <c r="AW2082" s="11">
        <v>0.06</v>
      </c>
      <c r="AX2082" s="11">
        <v>0.04</v>
      </c>
      <c r="AY2082" s="11">
        <v>0.05</v>
      </c>
    </row>
    <row r="2083" spans="1:51">
      <c r="A2083" s="3"/>
      <c r="B2083" t="s">
        <v>68</v>
      </c>
      <c r="C2083" s="4">
        <v>365</v>
      </c>
      <c r="D2083" s="4">
        <v>236</v>
      </c>
      <c r="E2083" s="4">
        <v>69</v>
      </c>
      <c r="F2083" s="4">
        <v>51</v>
      </c>
      <c r="G2083" s="4">
        <v>9</v>
      </c>
      <c r="H2083" s="4">
        <v>149</v>
      </c>
      <c r="I2083" s="4">
        <v>177</v>
      </c>
      <c r="J2083" s="4">
        <v>109</v>
      </c>
      <c r="K2083" s="4">
        <v>205</v>
      </c>
      <c r="L2083" s="4">
        <v>30</v>
      </c>
      <c r="M2083" s="4">
        <v>5</v>
      </c>
      <c r="N2083" s="4">
        <v>20</v>
      </c>
      <c r="O2083" s="4">
        <v>40</v>
      </c>
      <c r="P2083" s="4">
        <v>286</v>
      </c>
      <c r="Q2083" s="4">
        <v>80</v>
      </c>
      <c r="R2083" s="4">
        <v>254</v>
      </c>
      <c r="S2083" s="4">
        <v>106</v>
      </c>
      <c r="T2083" s="4">
        <v>213</v>
      </c>
      <c r="U2083" s="4">
        <v>53</v>
      </c>
      <c r="V2083" s="4">
        <v>52</v>
      </c>
      <c r="W2083" s="4">
        <v>141</v>
      </c>
      <c r="X2083" s="4">
        <v>119</v>
      </c>
      <c r="Y2083" s="4" t="s">
        <v>14</v>
      </c>
      <c r="Z2083" s="4" t="s">
        <v>14</v>
      </c>
      <c r="AA2083" s="4" t="s">
        <v>14</v>
      </c>
      <c r="AB2083" s="4" t="s">
        <v>14</v>
      </c>
      <c r="AC2083" s="4" t="s">
        <v>14</v>
      </c>
      <c r="AD2083" s="4" t="s">
        <v>14</v>
      </c>
      <c r="AE2083" s="4">
        <v>365</v>
      </c>
      <c r="AF2083" s="4" t="s">
        <v>14</v>
      </c>
      <c r="AG2083" s="4">
        <v>112</v>
      </c>
      <c r="AH2083" s="4">
        <v>193</v>
      </c>
      <c r="AI2083" s="4">
        <v>57</v>
      </c>
      <c r="AJ2083" s="4">
        <v>97</v>
      </c>
      <c r="AK2083" s="4">
        <v>260</v>
      </c>
      <c r="AL2083" s="4">
        <v>41</v>
      </c>
      <c r="AM2083" s="4">
        <v>22</v>
      </c>
      <c r="AN2083" s="4">
        <v>3</v>
      </c>
      <c r="AO2083" s="4">
        <v>282</v>
      </c>
      <c r="AP2083" s="4">
        <v>2</v>
      </c>
      <c r="AQ2083" s="4">
        <v>257</v>
      </c>
      <c r="AR2083" s="4">
        <v>94</v>
      </c>
      <c r="AS2083" s="4">
        <v>19</v>
      </c>
      <c r="AT2083" s="4">
        <v>335</v>
      </c>
      <c r="AU2083" s="4">
        <v>112</v>
      </c>
      <c r="AV2083" s="4">
        <v>214</v>
      </c>
      <c r="AW2083" s="4">
        <v>198</v>
      </c>
      <c r="AX2083" s="4">
        <v>57</v>
      </c>
      <c r="AY2083" s="4">
        <v>84</v>
      </c>
    </row>
    <row r="2084" spans="1:51">
      <c r="A2084" s="3"/>
      <c r="C2084" s="11">
        <v>0.1</v>
      </c>
      <c r="D2084" s="11">
        <v>0.1</v>
      </c>
      <c r="E2084" s="11">
        <v>0.09</v>
      </c>
      <c r="F2084" s="11">
        <v>0.09</v>
      </c>
      <c r="G2084" s="11">
        <v>0.06</v>
      </c>
      <c r="H2084" s="11">
        <v>0.1</v>
      </c>
      <c r="I2084" s="11">
        <v>0.1</v>
      </c>
      <c r="J2084" s="11">
        <v>0.08</v>
      </c>
      <c r="K2084" s="11">
        <v>0.11</v>
      </c>
      <c r="L2084" s="11">
        <v>0.09</v>
      </c>
      <c r="M2084" s="11">
        <v>0.06</v>
      </c>
      <c r="N2084" s="11">
        <v>0.11</v>
      </c>
      <c r="O2084" s="11">
        <v>0.05</v>
      </c>
      <c r="P2084" s="11">
        <v>0.11</v>
      </c>
      <c r="Q2084" s="11">
        <v>7.0000000000000007E-2</v>
      </c>
      <c r="R2084" s="11">
        <v>0.11</v>
      </c>
      <c r="S2084" s="11">
        <v>0.06</v>
      </c>
      <c r="T2084" s="11">
        <v>0.13</v>
      </c>
      <c r="U2084" s="11">
        <v>0.08</v>
      </c>
      <c r="V2084" s="11">
        <v>0.11</v>
      </c>
      <c r="W2084" s="11">
        <v>0.12</v>
      </c>
      <c r="X2084" s="11">
        <v>0.08</v>
      </c>
      <c r="Y2084" s="4" t="s">
        <v>14</v>
      </c>
      <c r="Z2084" s="4" t="s">
        <v>14</v>
      </c>
      <c r="AA2084" s="4" t="s">
        <v>14</v>
      </c>
      <c r="AB2084" s="4" t="s">
        <v>14</v>
      </c>
      <c r="AC2084" s="4" t="s">
        <v>14</v>
      </c>
      <c r="AD2084" s="4" t="s">
        <v>14</v>
      </c>
      <c r="AE2084" s="11">
        <v>1</v>
      </c>
      <c r="AF2084" s="4" t="s">
        <v>14</v>
      </c>
      <c r="AG2084" s="11">
        <v>0.09</v>
      </c>
      <c r="AH2084" s="11">
        <v>0.12</v>
      </c>
      <c r="AI2084" s="11">
        <v>7.0000000000000007E-2</v>
      </c>
      <c r="AJ2084" s="11">
        <v>0.08</v>
      </c>
      <c r="AK2084" s="11">
        <v>0.11</v>
      </c>
      <c r="AL2084" s="11">
        <v>0.04</v>
      </c>
      <c r="AM2084" s="11">
        <v>0.09</v>
      </c>
      <c r="AN2084" s="11">
        <v>0.11</v>
      </c>
      <c r="AO2084" s="11">
        <v>0.13</v>
      </c>
      <c r="AP2084" s="11">
        <v>0.03</v>
      </c>
      <c r="AQ2084" s="11">
        <v>0.13</v>
      </c>
      <c r="AR2084" s="11">
        <v>0.06</v>
      </c>
      <c r="AS2084" s="11">
        <v>0.08</v>
      </c>
      <c r="AT2084" s="11">
        <v>0.1</v>
      </c>
      <c r="AU2084" s="11">
        <v>0.1</v>
      </c>
      <c r="AV2084" s="11">
        <v>0.1</v>
      </c>
      <c r="AW2084" s="11">
        <v>0.12</v>
      </c>
      <c r="AX2084" s="11">
        <v>0.1</v>
      </c>
      <c r="AY2084" s="11">
        <v>0.09</v>
      </c>
    </row>
    <row r="2085" spans="1:51">
      <c r="A2085" s="3"/>
      <c r="B2085" t="s">
        <v>69</v>
      </c>
      <c r="C2085" s="4">
        <v>112</v>
      </c>
      <c r="D2085" s="4">
        <v>77</v>
      </c>
      <c r="E2085" s="4">
        <v>14</v>
      </c>
      <c r="F2085" s="4">
        <v>16</v>
      </c>
      <c r="G2085" s="4">
        <v>4</v>
      </c>
      <c r="H2085" s="4">
        <v>50</v>
      </c>
      <c r="I2085" s="4">
        <v>53</v>
      </c>
      <c r="J2085" s="4">
        <v>54</v>
      </c>
      <c r="K2085" s="4">
        <v>42</v>
      </c>
      <c r="L2085" s="4">
        <v>11</v>
      </c>
      <c r="M2085" s="4">
        <v>3</v>
      </c>
      <c r="N2085" s="4">
        <v>8</v>
      </c>
      <c r="O2085" s="4">
        <v>16</v>
      </c>
      <c r="P2085" s="4">
        <v>87</v>
      </c>
      <c r="Q2085" s="4">
        <v>40</v>
      </c>
      <c r="R2085" s="4">
        <v>63</v>
      </c>
      <c r="S2085" s="4">
        <v>76</v>
      </c>
      <c r="T2085" s="4">
        <v>26</v>
      </c>
      <c r="U2085" s="4">
        <v>14</v>
      </c>
      <c r="V2085" s="4">
        <v>11</v>
      </c>
      <c r="W2085" s="4">
        <v>29</v>
      </c>
      <c r="X2085" s="4">
        <v>58</v>
      </c>
      <c r="Y2085" s="4" t="s">
        <v>14</v>
      </c>
      <c r="Z2085" s="4" t="s">
        <v>14</v>
      </c>
      <c r="AA2085" s="4" t="s">
        <v>14</v>
      </c>
      <c r="AB2085" s="4" t="s">
        <v>14</v>
      </c>
      <c r="AC2085" s="4" t="s">
        <v>14</v>
      </c>
      <c r="AD2085" s="4" t="s">
        <v>14</v>
      </c>
      <c r="AE2085" s="4" t="s">
        <v>14</v>
      </c>
      <c r="AF2085" s="4">
        <v>112</v>
      </c>
      <c r="AG2085" s="4">
        <v>26</v>
      </c>
      <c r="AH2085" s="4">
        <v>57</v>
      </c>
      <c r="AI2085" s="4">
        <v>28</v>
      </c>
      <c r="AJ2085" s="4">
        <v>39</v>
      </c>
      <c r="AK2085" s="4">
        <v>71</v>
      </c>
      <c r="AL2085" s="4" t="s">
        <v>14</v>
      </c>
      <c r="AM2085" s="4" t="s">
        <v>14</v>
      </c>
      <c r="AN2085" s="4" t="s">
        <v>14</v>
      </c>
      <c r="AO2085" s="4">
        <v>111</v>
      </c>
      <c r="AP2085" s="4" t="s">
        <v>14</v>
      </c>
      <c r="AQ2085" s="4">
        <v>71</v>
      </c>
      <c r="AR2085" s="4">
        <v>40</v>
      </c>
      <c r="AS2085" s="4">
        <v>5</v>
      </c>
      <c r="AT2085" s="4">
        <v>105</v>
      </c>
      <c r="AU2085" s="4">
        <v>37</v>
      </c>
      <c r="AV2085" s="4">
        <v>66</v>
      </c>
      <c r="AW2085" s="4">
        <v>58</v>
      </c>
      <c r="AX2085" s="4">
        <v>18</v>
      </c>
      <c r="AY2085" s="4">
        <v>28</v>
      </c>
    </row>
    <row r="2086" spans="1:51">
      <c r="A2086" s="3"/>
      <c r="C2086" s="11">
        <v>0.03</v>
      </c>
      <c r="D2086" s="11">
        <v>0.03</v>
      </c>
      <c r="E2086" s="11">
        <v>0.02</v>
      </c>
      <c r="F2086" s="11">
        <v>0.03</v>
      </c>
      <c r="G2086" s="11">
        <v>0.03</v>
      </c>
      <c r="H2086" s="11">
        <v>0.03</v>
      </c>
      <c r="I2086" s="11">
        <v>0.03</v>
      </c>
      <c r="J2086" s="11">
        <v>0.04</v>
      </c>
      <c r="K2086" s="11">
        <v>0.02</v>
      </c>
      <c r="L2086" s="11">
        <v>0.03</v>
      </c>
      <c r="M2086" s="11">
        <v>0.03</v>
      </c>
      <c r="N2086" s="11">
        <v>0.04</v>
      </c>
      <c r="O2086" s="11">
        <v>0.02</v>
      </c>
      <c r="P2086" s="11">
        <v>0.03</v>
      </c>
      <c r="Q2086" s="11">
        <v>0.03</v>
      </c>
      <c r="R2086" s="11">
        <v>0.03</v>
      </c>
      <c r="S2086" s="11">
        <v>0.05</v>
      </c>
      <c r="T2086" s="11">
        <v>0.02</v>
      </c>
      <c r="U2086" s="11">
        <v>0.02</v>
      </c>
      <c r="V2086" s="11">
        <v>0.02</v>
      </c>
      <c r="W2086" s="11">
        <v>0.02</v>
      </c>
      <c r="X2086" s="11">
        <v>0.04</v>
      </c>
      <c r="Y2086" s="4" t="s">
        <v>14</v>
      </c>
      <c r="Z2086" s="4" t="s">
        <v>14</v>
      </c>
      <c r="AA2086" s="4" t="s">
        <v>14</v>
      </c>
      <c r="AB2086" s="4" t="s">
        <v>14</v>
      </c>
      <c r="AC2086" s="4" t="s">
        <v>14</v>
      </c>
      <c r="AD2086" s="4" t="s">
        <v>14</v>
      </c>
      <c r="AE2086" s="4" t="s">
        <v>14</v>
      </c>
      <c r="AF2086" s="11">
        <v>1</v>
      </c>
      <c r="AG2086" s="11">
        <v>0.02</v>
      </c>
      <c r="AH2086" s="11">
        <v>0.04</v>
      </c>
      <c r="AI2086" s="11">
        <v>0.03</v>
      </c>
      <c r="AJ2086" s="11">
        <v>0.03</v>
      </c>
      <c r="AK2086" s="11">
        <v>0.03</v>
      </c>
      <c r="AL2086" s="4" t="s">
        <v>14</v>
      </c>
      <c r="AM2086" s="4" t="s">
        <v>14</v>
      </c>
      <c r="AN2086" s="4" t="s">
        <v>14</v>
      </c>
      <c r="AO2086" s="11">
        <v>0.05</v>
      </c>
      <c r="AP2086" s="4" t="s">
        <v>14</v>
      </c>
      <c r="AQ2086" s="11">
        <v>0.04</v>
      </c>
      <c r="AR2086" s="11">
        <v>0.03</v>
      </c>
      <c r="AS2086" s="11">
        <v>0.02</v>
      </c>
      <c r="AT2086" s="11">
        <v>0.03</v>
      </c>
      <c r="AU2086" s="11">
        <v>0.03</v>
      </c>
      <c r="AV2086" s="11">
        <v>0.03</v>
      </c>
      <c r="AW2086" s="11">
        <v>0.03</v>
      </c>
      <c r="AX2086" s="11">
        <v>0.03</v>
      </c>
      <c r="AY2086" s="11">
        <v>0.03</v>
      </c>
    </row>
    <row r="2087" spans="1:51">
      <c r="A2087" s="3"/>
      <c r="B2087" t="s">
        <v>527</v>
      </c>
      <c r="C2087" s="4">
        <v>103</v>
      </c>
      <c r="D2087" s="4">
        <v>46</v>
      </c>
      <c r="E2087" s="4">
        <v>14</v>
      </c>
      <c r="F2087" s="4">
        <v>39</v>
      </c>
      <c r="G2087" s="4">
        <v>4</v>
      </c>
      <c r="H2087" s="4">
        <v>51</v>
      </c>
      <c r="I2087" s="4">
        <v>25</v>
      </c>
      <c r="J2087" s="4">
        <v>41</v>
      </c>
      <c r="K2087" s="4">
        <v>28</v>
      </c>
      <c r="L2087" s="4">
        <v>3</v>
      </c>
      <c r="M2087" s="4">
        <v>2</v>
      </c>
      <c r="N2087" s="4">
        <v>8</v>
      </c>
      <c r="O2087" s="4">
        <v>13</v>
      </c>
      <c r="P2087" s="4">
        <v>63</v>
      </c>
      <c r="Q2087" s="4">
        <v>30</v>
      </c>
      <c r="R2087" s="4">
        <v>60</v>
      </c>
      <c r="S2087" s="4">
        <v>30</v>
      </c>
      <c r="T2087" s="4">
        <v>43</v>
      </c>
      <c r="U2087" s="4">
        <v>57</v>
      </c>
      <c r="V2087" s="4">
        <v>5</v>
      </c>
      <c r="W2087" s="4">
        <v>15</v>
      </c>
      <c r="X2087" s="4">
        <v>26</v>
      </c>
      <c r="Y2087" s="4" t="s">
        <v>14</v>
      </c>
      <c r="Z2087" s="4" t="s">
        <v>14</v>
      </c>
      <c r="AA2087" s="4" t="s">
        <v>14</v>
      </c>
      <c r="AB2087" s="4" t="s">
        <v>14</v>
      </c>
      <c r="AC2087" s="4" t="s">
        <v>14</v>
      </c>
      <c r="AD2087" s="4" t="s">
        <v>14</v>
      </c>
      <c r="AE2087" s="4" t="s">
        <v>14</v>
      </c>
      <c r="AF2087" s="4" t="s">
        <v>14</v>
      </c>
      <c r="AG2087" s="4">
        <v>37</v>
      </c>
      <c r="AH2087" s="4">
        <v>46</v>
      </c>
      <c r="AI2087" s="4">
        <v>19</v>
      </c>
      <c r="AJ2087" s="4">
        <v>34</v>
      </c>
      <c r="AK2087" s="4">
        <v>66</v>
      </c>
      <c r="AL2087" s="4">
        <v>20</v>
      </c>
      <c r="AM2087" s="4">
        <v>36</v>
      </c>
      <c r="AN2087" s="4">
        <v>2</v>
      </c>
      <c r="AO2087" s="4">
        <v>40</v>
      </c>
      <c r="AP2087" s="4">
        <v>4</v>
      </c>
      <c r="AQ2087" s="4">
        <v>21</v>
      </c>
      <c r="AR2087" s="4">
        <v>81</v>
      </c>
      <c r="AS2087" s="4">
        <v>3</v>
      </c>
      <c r="AT2087" s="4">
        <v>100</v>
      </c>
      <c r="AU2087" s="4">
        <v>18</v>
      </c>
      <c r="AV2087" s="4">
        <v>58</v>
      </c>
      <c r="AW2087" s="4">
        <v>48</v>
      </c>
      <c r="AX2087" s="4">
        <v>25</v>
      </c>
      <c r="AY2087" s="4">
        <v>14</v>
      </c>
    </row>
    <row r="2088" spans="1:51">
      <c r="A2088" s="3"/>
      <c r="C2088" s="11">
        <v>0.03</v>
      </c>
      <c r="D2088" s="11">
        <v>0.02</v>
      </c>
      <c r="E2088" s="11">
        <v>0.02</v>
      </c>
      <c r="F2088" s="11">
        <v>7.0000000000000007E-2</v>
      </c>
      <c r="G2088" s="11">
        <v>0.03</v>
      </c>
      <c r="H2088" s="11">
        <v>0.03</v>
      </c>
      <c r="I2088" s="11">
        <v>0.01</v>
      </c>
      <c r="J2088" s="11">
        <v>0.03</v>
      </c>
      <c r="K2088" s="11">
        <v>0.01</v>
      </c>
      <c r="L2088" s="11">
        <v>0.01</v>
      </c>
      <c r="M2088" s="11">
        <v>0.02</v>
      </c>
      <c r="N2088" s="11">
        <v>0.04</v>
      </c>
      <c r="O2088" s="11">
        <v>0.02</v>
      </c>
      <c r="P2088" s="11">
        <v>0.02</v>
      </c>
      <c r="Q2088" s="11">
        <v>0.02</v>
      </c>
      <c r="R2088" s="11">
        <v>0.03</v>
      </c>
      <c r="S2088" s="11">
        <v>0.02</v>
      </c>
      <c r="T2088" s="11">
        <v>0.03</v>
      </c>
      <c r="U2088" s="11">
        <v>0.08</v>
      </c>
      <c r="V2088" s="11">
        <v>0.01</v>
      </c>
      <c r="W2088" s="11">
        <v>0.01</v>
      </c>
      <c r="X2088" s="11">
        <v>0.02</v>
      </c>
      <c r="Y2088" s="4" t="s">
        <v>14</v>
      </c>
      <c r="Z2088" s="4" t="s">
        <v>14</v>
      </c>
      <c r="AA2088" s="4" t="s">
        <v>14</v>
      </c>
      <c r="AB2088" s="4" t="s">
        <v>14</v>
      </c>
      <c r="AC2088" s="4" t="s">
        <v>14</v>
      </c>
      <c r="AD2088" s="4" t="s">
        <v>14</v>
      </c>
      <c r="AE2088" s="4" t="s">
        <v>14</v>
      </c>
      <c r="AF2088" s="4" t="s">
        <v>14</v>
      </c>
      <c r="AG2088" s="11">
        <v>0.03</v>
      </c>
      <c r="AH2088" s="11">
        <v>0.03</v>
      </c>
      <c r="AI2088" s="11">
        <v>0.02</v>
      </c>
      <c r="AJ2088" s="11">
        <v>0.03</v>
      </c>
      <c r="AK2088" s="11">
        <v>0.03</v>
      </c>
      <c r="AL2088" s="11">
        <v>0.02</v>
      </c>
      <c r="AM2088" s="11">
        <v>0.15</v>
      </c>
      <c r="AN2088" s="11">
        <v>0.08</v>
      </c>
      <c r="AO2088" s="11">
        <v>0.02</v>
      </c>
      <c r="AP2088" s="11">
        <v>7.0000000000000007E-2</v>
      </c>
      <c r="AQ2088" s="11">
        <v>0.01</v>
      </c>
      <c r="AR2088" s="11">
        <v>0.05</v>
      </c>
      <c r="AS2088" s="11">
        <v>0.01</v>
      </c>
      <c r="AT2088" s="11">
        <v>0.03</v>
      </c>
      <c r="AU2088" s="11">
        <v>0.02</v>
      </c>
      <c r="AV2088" s="11">
        <v>0.03</v>
      </c>
      <c r="AW2088" s="11">
        <v>0.03</v>
      </c>
      <c r="AX2088" s="11">
        <v>0.04</v>
      </c>
      <c r="AY2088" s="11">
        <v>0.01</v>
      </c>
    </row>
    <row r="2089" spans="1:51">
      <c r="A2089" s="3"/>
      <c r="B2089" t="s">
        <v>287</v>
      </c>
      <c r="C2089" s="4">
        <v>263</v>
      </c>
      <c r="D2089" s="4">
        <v>146</v>
      </c>
      <c r="E2089" s="4">
        <v>51</v>
      </c>
      <c r="F2089" s="4">
        <v>58</v>
      </c>
      <c r="G2089" s="4">
        <v>8</v>
      </c>
      <c r="H2089" s="4">
        <v>103</v>
      </c>
      <c r="I2089" s="4">
        <v>102</v>
      </c>
      <c r="J2089" s="4">
        <v>87</v>
      </c>
      <c r="K2089" s="4">
        <v>119</v>
      </c>
      <c r="L2089" s="4">
        <v>20</v>
      </c>
      <c r="M2089" s="4">
        <v>8</v>
      </c>
      <c r="N2089" s="4">
        <v>14</v>
      </c>
      <c r="O2089" s="4">
        <v>59</v>
      </c>
      <c r="P2089" s="4">
        <v>147</v>
      </c>
      <c r="Q2089" s="4">
        <v>87</v>
      </c>
      <c r="R2089" s="4">
        <v>139</v>
      </c>
      <c r="S2089" s="4">
        <v>96</v>
      </c>
      <c r="T2089" s="4">
        <v>105</v>
      </c>
      <c r="U2089" s="4">
        <v>57</v>
      </c>
      <c r="V2089" s="4">
        <v>26</v>
      </c>
      <c r="W2089" s="4">
        <v>89</v>
      </c>
      <c r="X2089" s="4">
        <v>91</v>
      </c>
      <c r="Y2089" s="4" t="s">
        <v>14</v>
      </c>
      <c r="Z2089" s="4" t="s">
        <v>14</v>
      </c>
      <c r="AA2089" s="4" t="s">
        <v>14</v>
      </c>
      <c r="AB2089" s="4" t="s">
        <v>14</v>
      </c>
      <c r="AC2089" s="4" t="s">
        <v>14</v>
      </c>
      <c r="AD2089" s="4" t="s">
        <v>14</v>
      </c>
      <c r="AE2089" s="4" t="s">
        <v>14</v>
      </c>
      <c r="AF2089" s="4" t="s">
        <v>14</v>
      </c>
      <c r="AG2089" s="4">
        <v>68</v>
      </c>
      <c r="AH2089" s="4">
        <v>87</v>
      </c>
      <c r="AI2089" s="4">
        <v>29</v>
      </c>
      <c r="AJ2089" s="4">
        <v>54</v>
      </c>
      <c r="AK2089" s="4">
        <v>115</v>
      </c>
      <c r="AL2089" s="4">
        <v>39</v>
      </c>
      <c r="AM2089" s="4">
        <v>21</v>
      </c>
      <c r="AN2089" s="4" t="s">
        <v>14</v>
      </c>
      <c r="AO2089" s="4">
        <v>51</v>
      </c>
      <c r="AP2089" s="4">
        <v>4</v>
      </c>
      <c r="AQ2089" s="4">
        <v>43</v>
      </c>
      <c r="AR2089" s="4">
        <v>72</v>
      </c>
      <c r="AS2089" s="4">
        <v>6</v>
      </c>
      <c r="AT2089" s="4">
        <v>145</v>
      </c>
      <c r="AU2089" s="4">
        <v>86</v>
      </c>
      <c r="AV2089" s="4">
        <v>119</v>
      </c>
      <c r="AW2089" s="4">
        <v>43</v>
      </c>
      <c r="AX2089" s="4">
        <v>11</v>
      </c>
      <c r="AY2089" s="4">
        <v>21</v>
      </c>
    </row>
    <row r="2090" spans="1:51">
      <c r="A2090" s="3"/>
      <c r="C2090" s="11">
        <v>7.0000000000000007E-2</v>
      </c>
      <c r="D2090" s="11">
        <v>0.06</v>
      </c>
      <c r="E2090" s="11">
        <v>0.06</v>
      </c>
      <c r="F2090" s="11">
        <v>0.1</v>
      </c>
      <c r="G2090" s="11">
        <v>0.05</v>
      </c>
      <c r="H2090" s="11">
        <v>7.0000000000000007E-2</v>
      </c>
      <c r="I2090" s="11">
        <v>0.06</v>
      </c>
      <c r="J2090" s="11">
        <v>7.0000000000000007E-2</v>
      </c>
      <c r="K2090" s="11">
        <v>0.06</v>
      </c>
      <c r="L2090" s="11">
        <v>0.06</v>
      </c>
      <c r="M2090" s="11">
        <v>0.09</v>
      </c>
      <c r="N2090" s="11">
        <v>0.08</v>
      </c>
      <c r="O2090" s="11">
        <v>0.08</v>
      </c>
      <c r="P2090" s="11">
        <v>0.06</v>
      </c>
      <c r="Q2090" s="11">
        <v>7.0000000000000007E-2</v>
      </c>
      <c r="R2090" s="11">
        <v>0.06</v>
      </c>
      <c r="S2090" s="11">
        <v>0.06</v>
      </c>
      <c r="T2090" s="11">
        <v>0.06</v>
      </c>
      <c r="U2090" s="11">
        <v>0.08</v>
      </c>
      <c r="V2090" s="11">
        <v>0.06</v>
      </c>
      <c r="W2090" s="11">
        <v>0.08</v>
      </c>
      <c r="X2090" s="11">
        <v>0.06</v>
      </c>
      <c r="Y2090" s="4" t="s">
        <v>14</v>
      </c>
      <c r="Z2090" s="4" t="s">
        <v>14</v>
      </c>
      <c r="AA2090" s="4" t="s">
        <v>14</v>
      </c>
      <c r="AB2090" s="4" t="s">
        <v>14</v>
      </c>
      <c r="AC2090" s="4" t="s">
        <v>14</v>
      </c>
      <c r="AD2090" s="4" t="s">
        <v>14</v>
      </c>
      <c r="AE2090" s="4" t="s">
        <v>14</v>
      </c>
      <c r="AF2090" s="4" t="s">
        <v>14</v>
      </c>
      <c r="AG2090" s="11">
        <v>0.05</v>
      </c>
      <c r="AH2090" s="11">
        <v>0.05</v>
      </c>
      <c r="AI2090" s="11">
        <v>0.04</v>
      </c>
      <c r="AJ2090" s="11">
        <v>0.04</v>
      </c>
      <c r="AK2090" s="11">
        <v>0.05</v>
      </c>
      <c r="AL2090" s="11">
        <v>0.04</v>
      </c>
      <c r="AM2090" s="11">
        <v>0.09</v>
      </c>
      <c r="AN2090" s="4" t="s">
        <v>14</v>
      </c>
      <c r="AO2090" s="11">
        <v>0.02</v>
      </c>
      <c r="AP2090" s="11">
        <v>7.0000000000000007E-2</v>
      </c>
      <c r="AQ2090" s="11">
        <v>0.02</v>
      </c>
      <c r="AR2090" s="11">
        <v>0.05</v>
      </c>
      <c r="AS2090" s="11">
        <v>0.03</v>
      </c>
      <c r="AT2090" s="11">
        <v>0.04</v>
      </c>
      <c r="AU2090" s="11">
        <v>7.0000000000000007E-2</v>
      </c>
      <c r="AV2090" s="11">
        <v>0.06</v>
      </c>
      <c r="AW2090" s="11">
        <v>0.03</v>
      </c>
      <c r="AX2090" s="11">
        <v>0.02</v>
      </c>
      <c r="AY2090" s="11">
        <v>0.02</v>
      </c>
    </row>
  </sheetData>
  <mergeCells count="1400">
    <mergeCell ref="D2019:G2019"/>
    <mergeCell ref="H2019:I2019"/>
    <mergeCell ref="J2019:N2019"/>
    <mergeCell ref="O2019:P2019"/>
    <mergeCell ref="Q2019:R2019"/>
    <mergeCell ref="S2019:T2019"/>
    <mergeCell ref="U2019:X2019"/>
    <mergeCell ref="Y2019:AF2019"/>
    <mergeCell ref="AG2019:AI2019"/>
    <mergeCell ref="AJ2019:AK2019"/>
    <mergeCell ref="AL2019:AR2019"/>
    <mergeCell ref="AS2019:AT2019"/>
    <mergeCell ref="AU2019:AV2019"/>
    <mergeCell ref="AW2019:AY2019"/>
    <mergeCell ref="D2041:G2041"/>
    <mergeCell ref="D1971:G1971"/>
    <mergeCell ref="H1971:I1971"/>
    <mergeCell ref="J1971:N1971"/>
    <mergeCell ref="D1993:G1993"/>
    <mergeCell ref="H1993:I1993"/>
    <mergeCell ref="J1993:N1993"/>
    <mergeCell ref="O1993:P1993"/>
    <mergeCell ref="Q1993:R1993"/>
    <mergeCell ref="S1993:T1993"/>
    <mergeCell ref="U1993:X1993"/>
    <mergeCell ref="Y1993:AF1993"/>
    <mergeCell ref="AG1993:AI1993"/>
    <mergeCell ref="AJ1993:AK1993"/>
    <mergeCell ref="AL1993:AR1993"/>
    <mergeCell ref="AS1993:AT1993"/>
    <mergeCell ref="AU1993:AV1993"/>
    <mergeCell ref="AW1993:AY1993"/>
    <mergeCell ref="Q3:R3"/>
    <mergeCell ref="S3:T3"/>
    <mergeCell ref="U3:X3"/>
    <mergeCell ref="Y3:AF3"/>
    <mergeCell ref="AG3:AI3"/>
    <mergeCell ref="AJ3:AK3"/>
    <mergeCell ref="AL3:AR3"/>
    <mergeCell ref="AS3:AT3"/>
    <mergeCell ref="AU3:AV3"/>
    <mergeCell ref="AW3:AY3"/>
    <mergeCell ref="H3:I3"/>
    <mergeCell ref="J3:N3"/>
    <mergeCell ref="O3:P3"/>
    <mergeCell ref="D3:G3"/>
    <mergeCell ref="D29:G29"/>
    <mergeCell ref="H29:I29"/>
    <mergeCell ref="D63:G63"/>
    <mergeCell ref="H63:I63"/>
    <mergeCell ref="J29:N29"/>
    <mergeCell ref="O29:P29"/>
    <mergeCell ref="Q29:R29"/>
    <mergeCell ref="S29:T29"/>
    <mergeCell ref="U29:X29"/>
    <mergeCell ref="Y29:AF29"/>
    <mergeCell ref="AG29:AI29"/>
    <mergeCell ref="AJ29:AK29"/>
    <mergeCell ref="AL29:AR29"/>
    <mergeCell ref="AS29:AT29"/>
    <mergeCell ref="AU29:AV29"/>
    <mergeCell ref="AW29:AY29"/>
    <mergeCell ref="D45:G45"/>
    <mergeCell ref="H45:I45"/>
    <mergeCell ref="J45:N45"/>
    <mergeCell ref="O45:P45"/>
    <mergeCell ref="Q45:R45"/>
    <mergeCell ref="S45:T45"/>
    <mergeCell ref="U45:X45"/>
    <mergeCell ref="Y45:AF45"/>
    <mergeCell ref="AG45:AI45"/>
    <mergeCell ref="AJ45:AK45"/>
    <mergeCell ref="AL45:AR45"/>
    <mergeCell ref="AS45:AT45"/>
    <mergeCell ref="AU45:AV45"/>
    <mergeCell ref="AW45:AY45"/>
    <mergeCell ref="J63:N63"/>
    <mergeCell ref="O63:P63"/>
    <mergeCell ref="Q63:R63"/>
    <mergeCell ref="S63:T63"/>
    <mergeCell ref="U63:X63"/>
    <mergeCell ref="Y63:AF63"/>
    <mergeCell ref="AG63:AI63"/>
    <mergeCell ref="AJ63:AK63"/>
    <mergeCell ref="AL63:AR63"/>
    <mergeCell ref="AS63:AT63"/>
    <mergeCell ref="AU63:AV63"/>
    <mergeCell ref="AW63:AY63"/>
    <mergeCell ref="D75:G75"/>
    <mergeCell ref="H75:I75"/>
    <mergeCell ref="J75:N75"/>
    <mergeCell ref="O75:P75"/>
    <mergeCell ref="Q75:R75"/>
    <mergeCell ref="S75:T75"/>
    <mergeCell ref="U75:X75"/>
    <mergeCell ref="Y75:AF75"/>
    <mergeCell ref="AG75:AI75"/>
    <mergeCell ref="AJ75:AK75"/>
    <mergeCell ref="AL75:AR75"/>
    <mergeCell ref="AS75:AT75"/>
    <mergeCell ref="AU75:AV75"/>
    <mergeCell ref="AW75:AY75"/>
    <mergeCell ref="J99:N99"/>
    <mergeCell ref="O99:P99"/>
    <mergeCell ref="Q99:R99"/>
    <mergeCell ref="S99:T99"/>
    <mergeCell ref="U99:X99"/>
    <mergeCell ref="Y99:AF99"/>
    <mergeCell ref="AG99:AI99"/>
    <mergeCell ref="AJ99:AK99"/>
    <mergeCell ref="AL99:AR99"/>
    <mergeCell ref="AS99:AT99"/>
    <mergeCell ref="AU99:AV99"/>
    <mergeCell ref="AW99:AY99"/>
    <mergeCell ref="D115:G115"/>
    <mergeCell ref="H115:I115"/>
    <mergeCell ref="J115:N115"/>
    <mergeCell ref="O115:P115"/>
    <mergeCell ref="Q115:R115"/>
    <mergeCell ref="S115:T115"/>
    <mergeCell ref="U115:X115"/>
    <mergeCell ref="Y115:AF115"/>
    <mergeCell ref="AG115:AI115"/>
    <mergeCell ref="AJ115:AK115"/>
    <mergeCell ref="AL115:AR115"/>
    <mergeCell ref="AS115:AT115"/>
    <mergeCell ref="AU115:AV115"/>
    <mergeCell ref="AW115:AY115"/>
    <mergeCell ref="D99:G99"/>
    <mergeCell ref="H99:I99"/>
    <mergeCell ref="D127:G127"/>
    <mergeCell ref="H127:I127"/>
    <mergeCell ref="J127:N127"/>
    <mergeCell ref="O127:P127"/>
    <mergeCell ref="Q127:R127"/>
    <mergeCell ref="S127:T127"/>
    <mergeCell ref="U127:X127"/>
    <mergeCell ref="Y127:AF127"/>
    <mergeCell ref="AG127:AI127"/>
    <mergeCell ref="AJ127:AK127"/>
    <mergeCell ref="AL127:AR127"/>
    <mergeCell ref="AS127:AT127"/>
    <mergeCell ref="AU127:AV127"/>
    <mergeCell ref="AW127:AY127"/>
    <mergeCell ref="D139:G139"/>
    <mergeCell ref="H139:I139"/>
    <mergeCell ref="J139:N139"/>
    <mergeCell ref="O139:P139"/>
    <mergeCell ref="Q139:R139"/>
    <mergeCell ref="S139:T139"/>
    <mergeCell ref="U139:X139"/>
    <mergeCell ref="Y139:AF139"/>
    <mergeCell ref="AG139:AI139"/>
    <mergeCell ref="AJ139:AK139"/>
    <mergeCell ref="AL139:AR139"/>
    <mergeCell ref="AS139:AT139"/>
    <mergeCell ref="AU139:AV139"/>
    <mergeCell ref="AW139:AY139"/>
    <mergeCell ref="J163:N163"/>
    <mergeCell ref="O163:P163"/>
    <mergeCell ref="Q163:R163"/>
    <mergeCell ref="S163:T163"/>
    <mergeCell ref="U163:X163"/>
    <mergeCell ref="Y163:AF163"/>
    <mergeCell ref="AG163:AI163"/>
    <mergeCell ref="AJ163:AK163"/>
    <mergeCell ref="AL163:AR163"/>
    <mergeCell ref="AS163:AT163"/>
    <mergeCell ref="AU163:AV163"/>
    <mergeCell ref="AW163:AY163"/>
    <mergeCell ref="D179:G179"/>
    <mergeCell ref="H179:I179"/>
    <mergeCell ref="J179:N179"/>
    <mergeCell ref="O179:P179"/>
    <mergeCell ref="Q179:R179"/>
    <mergeCell ref="S179:T179"/>
    <mergeCell ref="U179:X179"/>
    <mergeCell ref="Y179:AF179"/>
    <mergeCell ref="AG179:AI179"/>
    <mergeCell ref="AJ179:AK179"/>
    <mergeCell ref="AL179:AR179"/>
    <mergeCell ref="AS179:AT179"/>
    <mergeCell ref="AU179:AV179"/>
    <mergeCell ref="AW179:AY179"/>
    <mergeCell ref="D163:G163"/>
    <mergeCell ref="H163:I163"/>
    <mergeCell ref="J203:N203"/>
    <mergeCell ref="O203:P203"/>
    <mergeCell ref="Q203:R203"/>
    <mergeCell ref="S203:T203"/>
    <mergeCell ref="U203:X203"/>
    <mergeCell ref="Y203:AF203"/>
    <mergeCell ref="AG203:AI203"/>
    <mergeCell ref="AJ203:AK203"/>
    <mergeCell ref="AL203:AR203"/>
    <mergeCell ref="AS203:AT203"/>
    <mergeCell ref="AU203:AV203"/>
    <mergeCell ref="AW203:AY203"/>
    <mergeCell ref="D227:G227"/>
    <mergeCell ref="H227:I227"/>
    <mergeCell ref="J227:N227"/>
    <mergeCell ref="O227:P227"/>
    <mergeCell ref="Q227:R227"/>
    <mergeCell ref="S227:T227"/>
    <mergeCell ref="U227:X227"/>
    <mergeCell ref="Y227:AF227"/>
    <mergeCell ref="AG227:AI227"/>
    <mergeCell ref="AJ227:AK227"/>
    <mergeCell ref="AL227:AR227"/>
    <mergeCell ref="AS227:AT227"/>
    <mergeCell ref="AU227:AV227"/>
    <mergeCell ref="AW227:AY227"/>
    <mergeCell ref="D203:G203"/>
    <mergeCell ref="H203:I203"/>
    <mergeCell ref="J257:N257"/>
    <mergeCell ref="O257:P257"/>
    <mergeCell ref="Q257:R257"/>
    <mergeCell ref="S257:T257"/>
    <mergeCell ref="U257:X257"/>
    <mergeCell ref="Y257:AF257"/>
    <mergeCell ref="AG257:AI257"/>
    <mergeCell ref="AJ257:AK257"/>
    <mergeCell ref="AL257:AR257"/>
    <mergeCell ref="AS257:AT257"/>
    <mergeCell ref="AU257:AV257"/>
    <mergeCell ref="AW257:AY257"/>
    <mergeCell ref="D279:G279"/>
    <mergeCell ref="H279:I279"/>
    <mergeCell ref="J279:N279"/>
    <mergeCell ref="O279:P279"/>
    <mergeCell ref="Q279:R279"/>
    <mergeCell ref="S279:T279"/>
    <mergeCell ref="U279:X279"/>
    <mergeCell ref="Y279:AF279"/>
    <mergeCell ref="AG279:AI279"/>
    <mergeCell ref="AJ279:AK279"/>
    <mergeCell ref="AL279:AR279"/>
    <mergeCell ref="AS279:AT279"/>
    <mergeCell ref="AU279:AV279"/>
    <mergeCell ref="AW279:AY279"/>
    <mergeCell ref="D257:G257"/>
    <mergeCell ref="H257:I257"/>
    <mergeCell ref="J305:N305"/>
    <mergeCell ref="O305:P305"/>
    <mergeCell ref="Q305:R305"/>
    <mergeCell ref="S305:T305"/>
    <mergeCell ref="U305:X305"/>
    <mergeCell ref="Y305:AF305"/>
    <mergeCell ref="AG305:AI305"/>
    <mergeCell ref="AJ305:AK305"/>
    <mergeCell ref="AL305:AR305"/>
    <mergeCell ref="AS305:AT305"/>
    <mergeCell ref="AU305:AV305"/>
    <mergeCell ref="AW305:AY305"/>
    <mergeCell ref="D331:G331"/>
    <mergeCell ref="H331:I331"/>
    <mergeCell ref="J331:N331"/>
    <mergeCell ref="O331:P331"/>
    <mergeCell ref="Q331:R331"/>
    <mergeCell ref="S331:T331"/>
    <mergeCell ref="U331:X331"/>
    <mergeCell ref="Y331:AF331"/>
    <mergeCell ref="AG331:AI331"/>
    <mergeCell ref="AJ331:AK331"/>
    <mergeCell ref="AL331:AR331"/>
    <mergeCell ref="AS331:AT331"/>
    <mergeCell ref="AU331:AV331"/>
    <mergeCell ref="AW331:AY331"/>
    <mergeCell ref="D305:G305"/>
    <mergeCell ref="H305:I305"/>
    <mergeCell ref="J349:N349"/>
    <mergeCell ref="O349:P349"/>
    <mergeCell ref="Q349:R349"/>
    <mergeCell ref="S349:T349"/>
    <mergeCell ref="U349:X349"/>
    <mergeCell ref="Y349:AF349"/>
    <mergeCell ref="AG349:AI349"/>
    <mergeCell ref="AJ349:AK349"/>
    <mergeCell ref="AL349:AR349"/>
    <mergeCell ref="AS349:AT349"/>
    <mergeCell ref="AU349:AV349"/>
    <mergeCell ref="AW349:AY349"/>
    <mergeCell ref="D367:G367"/>
    <mergeCell ref="H367:I367"/>
    <mergeCell ref="J367:N367"/>
    <mergeCell ref="O367:P367"/>
    <mergeCell ref="Q367:R367"/>
    <mergeCell ref="S367:T367"/>
    <mergeCell ref="U367:X367"/>
    <mergeCell ref="Y367:AF367"/>
    <mergeCell ref="AG367:AI367"/>
    <mergeCell ref="AJ367:AK367"/>
    <mergeCell ref="AL367:AR367"/>
    <mergeCell ref="AS367:AT367"/>
    <mergeCell ref="AU367:AV367"/>
    <mergeCell ref="AW367:AY367"/>
    <mergeCell ref="D349:G349"/>
    <mergeCell ref="H349:I349"/>
    <mergeCell ref="J385:N385"/>
    <mergeCell ref="O385:P385"/>
    <mergeCell ref="Q385:R385"/>
    <mergeCell ref="S385:T385"/>
    <mergeCell ref="U385:X385"/>
    <mergeCell ref="Y385:AF385"/>
    <mergeCell ref="AG385:AI385"/>
    <mergeCell ref="AJ385:AK385"/>
    <mergeCell ref="AL385:AR385"/>
    <mergeCell ref="AS385:AT385"/>
    <mergeCell ref="AU385:AV385"/>
    <mergeCell ref="AW385:AY385"/>
    <mergeCell ref="D403:G403"/>
    <mergeCell ref="H403:I403"/>
    <mergeCell ref="J403:N403"/>
    <mergeCell ref="O403:P403"/>
    <mergeCell ref="Q403:R403"/>
    <mergeCell ref="S403:T403"/>
    <mergeCell ref="U403:X403"/>
    <mergeCell ref="Y403:AF403"/>
    <mergeCell ref="AG403:AI403"/>
    <mergeCell ref="AJ403:AK403"/>
    <mergeCell ref="AL403:AR403"/>
    <mergeCell ref="AS403:AT403"/>
    <mergeCell ref="AU403:AV403"/>
    <mergeCell ref="AW403:AY403"/>
    <mergeCell ref="D385:G385"/>
    <mergeCell ref="H385:I385"/>
    <mergeCell ref="J421:N421"/>
    <mergeCell ref="O421:P421"/>
    <mergeCell ref="Q421:R421"/>
    <mergeCell ref="S421:T421"/>
    <mergeCell ref="U421:X421"/>
    <mergeCell ref="Y421:AF421"/>
    <mergeCell ref="AG421:AI421"/>
    <mergeCell ref="AJ421:AK421"/>
    <mergeCell ref="AL421:AR421"/>
    <mergeCell ref="AS421:AT421"/>
    <mergeCell ref="AU421:AV421"/>
    <mergeCell ref="AW421:AY421"/>
    <mergeCell ref="D439:G439"/>
    <mergeCell ref="H439:I439"/>
    <mergeCell ref="J439:N439"/>
    <mergeCell ref="O439:P439"/>
    <mergeCell ref="Q439:R439"/>
    <mergeCell ref="S439:T439"/>
    <mergeCell ref="U439:X439"/>
    <mergeCell ref="Y439:AF439"/>
    <mergeCell ref="AG439:AI439"/>
    <mergeCell ref="AJ439:AK439"/>
    <mergeCell ref="AL439:AR439"/>
    <mergeCell ref="AS439:AT439"/>
    <mergeCell ref="AU439:AV439"/>
    <mergeCell ref="AW439:AY439"/>
    <mergeCell ref="D421:G421"/>
    <mergeCell ref="H421:I421"/>
    <mergeCell ref="J457:N457"/>
    <mergeCell ref="O457:P457"/>
    <mergeCell ref="Q457:R457"/>
    <mergeCell ref="S457:T457"/>
    <mergeCell ref="U457:X457"/>
    <mergeCell ref="Y457:AF457"/>
    <mergeCell ref="AG457:AI457"/>
    <mergeCell ref="AJ457:AK457"/>
    <mergeCell ref="AL457:AR457"/>
    <mergeCell ref="AS457:AT457"/>
    <mergeCell ref="AU457:AV457"/>
    <mergeCell ref="AW457:AY457"/>
    <mergeCell ref="D475:G475"/>
    <mergeCell ref="H475:I475"/>
    <mergeCell ref="J475:N475"/>
    <mergeCell ref="O475:P475"/>
    <mergeCell ref="Q475:R475"/>
    <mergeCell ref="S475:T475"/>
    <mergeCell ref="U475:X475"/>
    <mergeCell ref="Y475:AF475"/>
    <mergeCell ref="AG475:AI475"/>
    <mergeCell ref="AJ475:AK475"/>
    <mergeCell ref="AL475:AR475"/>
    <mergeCell ref="AS475:AT475"/>
    <mergeCell ref="AU475:AV475"/>
    <mergeCell ref="AW475:AY475"/>
    <mergeCell ref="D457:G457"/>
    <mergeCell ref="H457:I457"/>
    <mergeCell ref="J493:N493"/>
    <mergeCell ref="O493:P493"/>
    <mergeCell ref="Q493:R493"/>
    <mergeCell ref="S493:T493"/>
    <mergeCell ref="U493:X493"/>
    <mergeCell ref="Y493:AF493"/>
    <mergeCell ref="AG493:AI493"/>
    <mergeCell ref="AJ493:AK493"/>
    <mergeCell ref="AL493:AR493"/>
    <mergeCell ref="AS493:AT493"/>
    <mergeCell ref="AU493:AV493"/>
    <mergeCell ref="AW493:AY493"/>
    <mergeCell ref="D511:G511"/>
    <mergeCell ref="H511:I511"/>
    <mergeCell ref="J511:N511"/>
    <mergeCell ref="O511:P511"/>
    <mergeCell ref="Q511:R511"/>
    <mergeCell ref="S511:T511"/>
    <mergeCell ref="U511:X511"/>
    <mergeCell ref="Y511:AF511"/>
    <mergeCell ref="AG511:AI511"/>
    <mergeCell ref="AJ511:AK511"/>
    <mergeCell ref="AL511:AR511"/>
    <mergeCell ref="AS511:AT511"/>
    <mergeCell ref="AU511:AV511"/>
    <mergeCell ref="AW511:AY511"/>
    <mergeCell ref="D493:G493"/>
    <mergeCell ref="H493:I493"/>
    <mergeCell ref="J535:N535"/>
    <mergeCell ref="O535:P535"/>
    <mergeCell ref="Q535:R535"/>
    <mergeCell ref="S535:T535"/>
    <mergeCell ref="U535:X535"/>
    <mergeCell ref="Y535:AF535"/>
    <mergeCell ref="AG535:AI535"/>
    <mergeCell ref="AJ535:AK535"/>
    <mergeCell ref="AL535:AR535"/>
    <mergeCell ref="AS535:AT535"/>
    <mergeCell ref="AU535:AV535"/>
    <mergeCell ref="AW535:AY535"/>
    <mergeCell ref="D567:G567"/>
    <mergeCell ref="H567:I567"/>
    <mergeCell ref="J567:N567"/>
    <mergeCell ref="O567:P567"/>
    <mergeCell ref="Q567:R567"/>
    <mergeCell ref="S567:T567"/>
    <mergeCell ref="U567:X567"/>
    <mergeCell ref="Y567:AF567"/>
    <mergeCell ref="AG567:AI567"/>
    <mergeCell ref="AJ567:AK567"/>
    <mergeCell ref="AL567:AR567"/>
    <mergeCell ref="AS567:AT567"/>
    <mergeCell ref="AU567:AV567"/>
    <mergeCell ref="AW567:AY567"/>
    <mergeCell ref="D535:G535"/>
    <mergeCell ref="H535:I535"/>
    <mergeCell ref="J597:N597"/>
    <mergeCell ref="O597:P597"/>
    <mergeCell ref="Q597:R597"/>
    <mergeCell ref="S597:T597"/>
    <mergeCell ref="U597:X597"/>
    <mergeCell ref="Y597:AF597"/>
    <mergeCell ref="AG597:AI597"/>
    <mergeCell ref="AJ597:AK597"/>
    <mergeCell ref="AL597:AR597"/>
    <mergeCell ref="AS597:AT597"/>
    <mergeCell ref="AU597:AV597"/>
    <mergeCell ref="AW597:AY597"/>
    <mergeCell ref="D619:G619"/>
    <mergeCell ref="H619:I619"/>
    <mergeCell ref="J619:N619"/>
    <mergeCell ref="O619:P619"/>
    <mergeCell ref="Q619:R619"/>
    <mergeCell ref="S619:T619"/>
    <mergeCell ref="U619:X619"/>
    <mergeCell ref="Y619:AF619"/>
    <mergeCell ref="AG619:AI619"/>
    <mergeCell ref="AJ619:AK619"/>
    <mergeCell ref="AL619:AR619"/>
    <mergeCell ref="AS619:AT619"/>
    <mergeCell ref="AU619:AV619"/>
    <mergeCell ref="AW619:AY619"/>
    <mergeCell ref="D597:G597"/>
    <mergeCell ref="H597:I597"/>
    <mergeCell ref="J641:N641"/>
    <mergeCell ref="O641:P641"/>
    <mergeCell ref="Q641:R641"/>
    <mergeCell ref="S641:T641"/>
    <mergeCell ref="U641:X641"/>
    <mergeCell ref="Y641:AF641"/>
    <mergeCell ref="AG641:AI641"/>
    <mergeCell ref="AJ641:AK641"/>
    <mergeCell ref="AL641:AR641"/>
    <mergeCell ref="AS641:AT641"/>
    <mergeCell ref="AU641:AV641"/>
    <mergeCell ref="AW641:AY641"/>
    <mergeCell ref="D663:G663"/>
    <mergeCell ref="H663:I663"/>
    <mergeCell ref="J663:N663"/>
    <mergeCell ref="O663:P663"/>
    <mergeCell ref="Q663:R663"/>
    <mergeCell ref="S663:T663"/>
    <mergeCell ref="U663:X663"/>
    <mergeCell ref="Y663:AF663"/>
    <mergeCell ref="AG663:AI663"/>
    <mergeCell ref="AJ663:AK663"/>
    <mergeCell ref="AL663:AR663"/>
    <mergeCell ref="AS663:AT663"/>
    <mergeCell ref="AU663:AV663"/>
    <mergeCell ref="AW663:AY663"/>
    <mergeCell ref="D641:G641"/>
    <mergeCell ref="H641:I641"/>
    <mergeCell ref="J685:N685"/>
    <mergeCell ref="O685:P685"/>
    <mergeCell ref="Q685:R685"/>
    <mergeCell ref="S685:T685"/>
    <mergeCell ref="U685:X685"/>
    <mergeCell ref="Y685:AF685"/>
    <mergeCell ref="AG685:AI685"/>
    <mergeCell ref="AJ685:AK685"/>
    <mergeCell ref="AL685:AR685"/>
    <mergeCell ref="AS685:AT685"/>
    <mergeCell ref="AU685:AV685"/>
    <mergeCell ref="AW685:AY685"/>
    <mergeCell ref="D707:G707"/>
    <mergeCell ref="H707:I707"/>
    <mergeCell ref="J707:N707"/>
    <mergeCell ref="O707:P707"/>
    <mergeCell ref="Q707:R707"/>
    <mergeCell ref="S707:T707"/>
    <mergeCell ref="U707:X707"/>
    <mergeCell ref="Y707:AF707"/>
    <mergeCell ref="AG707:AI707"/>
    <mergeCell ref="AJ707:AK707"/>
    <mergeCell ref="AL707:AR707"/>
    <mergeCell ref="AS707:AT707"/>
    <mergeCell ref="AU707:AV707"/>
    <mergeCell ref="AW707:AY707"/>
    <mergeCell ref="D685:G685"/>
    <mergeCell ref="H685:I685"/>
    <mergeCell ref="J729:N729"/>
    <mergeCell ref="O729:P729"/>
    <mergeCell ref="Q729:R729"/>
    <mergeCell ref="S729:T729"/>
    <mergeCell ref="U729:X729"/>
    <mergeCell ref="Y729:AF729"/>
    <mergeCell ref="AG729:AI729"/>
    <mergeCell ref="AJ729:AK729"/>
    <mergeCell ref="AL729:AR729"/>
    <mergeCell ref="AS729:AT729"/>
    <mergeCell ref="AU729:AV729"/>
    <mergeCell ref="AW729:AY729"/>
    <mergeCell ref="D751:G751"/>
    <mergeCell ref="H751:I751"/>
    <mergeCell ref="J751:N751"/>
    <mergeCell ref="O751:P751"/>
    <mergeCell ref="Q751:R751"/>
    <mergeCell ref="S751:T751"/>
    <mergeCell ref="U751:X751"/>
    <mergeCell ref="Y751:AF751"/>
    <mergeCell ref="AG751:AI751"/>
    <mergeCell ref="AJ751:AK751"/>
    <mergeCell ref="AL751:AR751"/>
    <mergeCell ref="AS751:AT751"/>
    <mergeCell ref="AU751:AV751"/>
    <mergeCell ref="AW751:AY751"/>
    <mergeCell ref="D729:G729"/>
    <mergeCell ref="H729:I729"/>
    <mergeCell ref="J773:N773"/>
    <mergeCell ref="O773:P773"/>
    <mergeCell ref="Q773:R773"/>
    <mergeCell ref="S773:T773"/>
    <mergeCell ref="U773:X773"/>
    <mergeCell ref="Y773:AF773"/>
    <mergeCell ref="AG773:AI773"/>
    <mergeCell ref="AJ773:AK773"/>
    <mergeCell ref="AL773:AR773"/>
    <mergeCell ref="AS773:AT773"/>
    <mergeCell ref="AU773:AV773"/>
    <mergeCell ref="AW773:AY773"/>
    <mergeCell ref="D795:G795"/>
    <mergeCell ref="H795:I795"/>
    <mergeCell ref="J795:N795"/>
    <mergeCell ref="O795:P795"/>
    <mergeCell ref="Q795:R795"/>
    <mergeCell ref="S795:T795"/>
    <mergeCell ref="U795:X795"/>
    <mergeCell ref="Y795:AF795"/>
    <mergeCell ref="AG795:AI795"/>
    <mergeCell ref="AJ795:AK795"/>
    <mergeCell ref="AL795:AR795"/>
    <mergeCell ref="AS795:AT795"/>
    <mergeCell ref="AU795:AV795"/>
    <mergeCell ref="AW795:AY795"/>
    <mergeCell ref="D773:G773"/>
    <mergeCell ref="H773:I773"/>
    <mergeCell ref="J817:N817"/>
    <mergeCell ref="O817:P817"/>
    <mergeCell ref="Q817:R817"/>
    <mergeCell ref="S817:T817"/>
    <mergeCell ref="U817:X817"/>
    <mergeCell ref="Y817:AF817"/>
    <mergeCell ref="AG817:AI817"/>
    <mergeCell ref="AJ817:AK817"/>
    <mergeCell ref="AL817:AR817"/>
    <mergeCell ref="AS817:AT817"/>
    <mergeCell ref="AU817:AV817"/>
    <mergeCell ref="AW817:AY817"/>
    <mergeCell ref="D839:G839"/>
    <mergeCell ref="H839:I839"/>
    <mergeCell ref="J839:N839"/>
    <mergeCell ref="O839:P839"/>
    <mergeCell ref="Q839:R839"/>
    <mergeCell ref="S839:T839"/>
    <mergeCell ref="U839:X839"/>
    <mergeCell ref="Y839:AF839"/>
    <mergeCell ref="AG839:AI839"/>
    <mergeCell ref="AJ839:AK839"/>
    <mergeCell ref="AL839:AR839"/>
    <mergeCell ref="AS839:AT839"/>
    <mergeCell ref="AU839:AV839"/>
    <mergeCell ref="AW839:AY839"/>
    <mergeCell ref="D817:G817"/>
    <mergeCell ref="H817:I817"/>
    <mergeCell ref="J861:N861"/>
    <mergeCell ref="O861:P861"/>
    <mergeCell ref="Q861:R861"/>
    <mergeCell ref="S861:T861"/>
    <mergeCell ref="U861:X861"/>
    <mergeCell ref="Y861:AF861"/>
    <mergeCell ref="AG861:AI861"/>
    <mergeCell ref="AJ861:AK861"/>
    <mergeCell ref="AL861:AR861"/>
    <mergeCell ref="AS861:AT861"/>
    <mergeCell ref="AU861:AV861"/>
    <mergeCell ref="AW861:AY861"/>
    <mergeCell ref="D883:G883"/>
    <mergeCell ref="H883:I883"/>
    <mergeCell ref="J883:N883"/>
    <mergeCell ref="O883:P883"/>
    <mergeCell ref="Q883:R883"/>
    <mergeCell ref="S883:T883"/>
    <mergeCell ref="U883:X883"/>
    <mergeCell ref="Y883:AF883"/>
    <mergeCell ref="AG883:AI883"/>
    <mergeCell ref="AJ883:AK883"/>
    <mergeCell ref="AL883:AR883"/>
    <mergeCell ref="AS883:AT883"/>
    <mergeCell ref="AU883:AV883"/>
    <mergeCell ref="AW883:AY883"/>
    <mergeCell ref="D861:G861"/>
    <mergeCell ref="H861:I861"/>
    <mergeCell ref="J917:N917"/>
    <mergeCell ref="O917:P917"/>
    <mergeCell ref="Q917:R917"/>
    <mergeCell ref="S917:T917"/>
    <mergeCell ref="U917:X917"/>
    <mergeCell ref="Y917:AF917"/>
    <mergeCell ref="AG917:AI917"/>
    <mergeCell ref="AJ917:AK917"/>
    <mergeCell ref="AL917:AR917"/>
    <mergeCell ref="AS917:AT917"/>
    <mergeCell ref="AU917:AV917"/>
    <mergeCell ref="AW917:AY917"/>
    <mergeCell ref="D939:G939"/>
    <mergeCell ref="H939:I939"/>
    <mergeCell ref="J939:N939"/>
    <mergeCell ref="O939:P939"/>
    <mergeCell ref="Q939:R939"/>
    <mergeCell ref="S939:T939"/>
    <mergeCell ref="U939:X939"/>
    <mergeCell ref="Y939:AF939"/>
    <mergeCell ref="AG939:AI939"/>
    <mergeCell ref="AJ939:AK939"/>
    <mergeCell ref="AL939:AR939"/>
    <mergeCell ref="AS939:AT939"/>
    <mergeCell ref="AU939:AV939"/>
    <mergeCell ref="AW939:AY939"/>
    <mergeCell ref="D917:G917"/>
    <mergeCell ref="H917:I917"/>
    <mergeCell ref="J961:N961"/>
    <mergeCell ref="O961:P961"/>
    <mergeCell ref="Q961:R961"/>
    <mergeCell ref="S961:T961"/>
    <mergeCell ref="U961:X961"/>
    <mergeCell ref="Y961:AF961"/>
    <mergeCell ref="AG961:AI961"/>
    <mergeCell ref="AJ961:AK961"/>
    <mergeCell ref="AL961:AR961"/>
    <mergeCell ref="AS961:AT961"/>
    <mergeCell ref="AU961:AV961"/>
    <mergeCell ref="AW961:AY961"/>
    <mergeCell ref="D983:G983"/>
    <mergeCell ref="H983:I983"/>
    <mergeCell ref="J983:N983"/>
    <mergeCell ref="O983:P983"/>
    <mergeCell ref="Q983:R983"/>
    <mergeCell ref="S983:T983"/>
    <mergeCell ref="U983:X983"/>
    <mergeCell ref="Y983:AF983"/>
    <mergeCell ref="AG983:AI983"/>
    <mergeCell ref="AJ983:AK983"/>
    <mergeCell ref="AL983:AR983"/>
    <mergeCell ref="AS983:AT983"/>
    <mergeCell ref="AU983:AV983"/>
    <mergeCell ref="AW983:AY983"/>
    <mergeCell ref="D961:G961"/>
    <mergeCell ref="H961:I961"/>
    <mergeCell ref="J1005:N1005"/>
    <mergeCell ref="O1005:P1005"/>
    <mergeCell ref="Q1005:R1005"/>
    <mergeCell ref="S1005:T1005"/>
    <mergeCell ref="U1005:X1005"/>
    <mergeCell ref="Y1005:AF1005"/>
    <mergeCell ref="AG1005:AI1005"/>
    <mergeCell ref="AJ1005:AK1005"/>
    <mergeCell ref="AL1005:AR1005"/>
    <mergeCell ref="AS1005:AT1005"/>
    <mergeCell ref="AU1005:AV1005"/>
    <mergeCell ref="AW1005:AY1005"/>
    <mergeCell ref="D1027:G1027"/>
    <mergeCell ref="H1027:I1027"/>
    <mergeCell ref="J1027:N1027"/>
    <mergeCell ref="O1027:P1027"/>
    <mergeCell ref="Q1027:R1027"/>
    <mergeCell ref="S1027:T1027"/>
    <mergeCell ref="U1027:X1027"/>
    <mergeCell ref="Y1027:AF1027"/>
    <mergeCell ref="AG1027:AI1027"/>
    <mergeCell ref="AJ1027:AK1027"/>
    <mergeCell ref="AL1027:AR1027"/>
    <mergeCell ref="AS1027:AT1027"/>
    <mergeCell ref="AU1027:AV1027"/>
    <mergeCell ref="AW1027:AY1027"/>
    <mergeCell ref="D1005:G1005"/>
    <mergeCell ref="H1005:I1005"/>
    <mergeCell ref="J1049:N1049"/>
    <mergeCell ref="O1049:P1049"/>
    <mergeCell ref="Q1049:R1049"/>
    <mergeCell ref="S1049:T1049"/>
    <mergeCell ref="U1049:X1049"/>
    <mergeCell ref="Y1049:AF1049"/>
    <mergeCell ref="AG1049:AI1049"/>
    <mergeCell ref="AJ1049:AK1049"/>
    <mergeCell ref="AL1049:AR1049"/>
    <mergeCell ref="AS1049:AT1049"/>
    <mergeCell ref="AU1049:AV1049"/>
    <mergeCell ref="AW1049:AY1049"/>
    <mergeCell ref="D1071:G1071"/>
    <mergeCell ref="H1071:I1071"/>
    <mergeCell ref="J1071:N1071"/>
    <mergeCell ref="O1071:P1071"/>
    <mergeCell ref="Q1071:R1071"/>
    <mergeCell ref="S1071:T1071"/>
    <mergeCell ref="U1071:X1071"/>
    <mergeCell ref="Y1071:AF1071"/>
    <mergeCell ref="AG1071:AI1071"/>
    <mergeCell ref="AJ1071:AK1071"/>
    <mergeCell ref="AL1071:AR1071"/>
    <mergeCell ref="AS1071:AT1071"/>
    <mergeCell ref="AU1071:AV1071"/>
    <mergeCell ref="AW1071:AY1071"/>
    <mergeCell ref="D1049:G1049"/>
    <mergeCell ref="H1049:I1049"/>
    <mergeCell ref="J1093:N1093"/>
    <mergeCell ref="O1093:P1093"/>
    <mergeCell ref="Q1093:R1093"/>
    <mergeCell ref="S1093:T1093"/>
    <mergeCell ref="U1093:X1093"/>
    <mergeCell ref="Y1093:AF1093"/>
    <mergeCell ref="AG1093:AI1093"/>
    <mergeCell ref="AJ1093:AK1093"/>
    <mergeCell ref="AL1093:AR1093"/>
    <mergeCell ref="AS1093:AT1093"/>
    <mergeCell ref="AU1093:AV1093"/>
    <mergeCell ref="AW1093:AY1093"/>
    <mergeCell ref="D1127:G1127"/>
    <mergeCell ref="H1127:I1127"/>
    <mergeCell ref="J1127:N1127"/>
    <mergeCell ref="O1127:P1127"/>
    <mergeCell ref="Q1127:R1127"/>
    <mergeCell ref="S1127:T1127"/>
    <mergeCell ref="U1127:X1127"/>
    <mergeCell ref="Y1127:AF1127"/>
    <mergeCell ref="AG1127:AI1127"/>
    <mergeCell ref="AJ1127:AK1127"/>
    <mergeCell ref="AL1127:AR1127"/>
    <mergeCell ref="AS1127:AT1127"/>
    <mergeCell ref="AU1127:AV1127"/>
    <mergeCell ref="AW1127:AY1127"/>
    <mergeCell ref="D1093:G1093"/>
    <mergeCell ref="H1093:I1093"/>
    <mergeCell ref="J1147:N1147"/>
    <mergeCell ref="O1147:P1147"/>
    <mergeCell ref="Q1147:R1147"/>
    <mergeCell ref="S1147:T1147"/>
    <mergeCell ref="U1147:X1147"/>
    <mergeCell ref="Y1147:AF1147"/>
    <mergeCell ref="AG1147:AI1147"/>
    <mergeCell ref="AJ1147:AK1147"/>
    <mergeCell ref="AL1147:AR1147"/>
    <mergeCell ref="AS1147:AT1147"/>
    <mergeCell ref="AU1147:AV1147"/>
    <mergeCell ref="AW1147:AY1147"/>
    <mergeCell ref="D1167:G1167"/>
    <mergeCell ref="H1167:I1167"/>
    <mergeCell ref="J1167:N1167"/>
    <mergeCell ref="O1167:P1167"/>
    <mergeCell ref="Q1167:R1167"/>
    <mergeCell ref="S1167:T1167"/>
    <mergeCell ref="U1167:X1167"/>
    <mergeCell ref="Y1167:AF1167"/>
    <mergeCell ref="AG1167:AI1167"/>
    <mergeCell ref="AJ1167:AK1167"/>
    <mergeCell ref="AL1167:AR1167"/>
    <mergeCell ref="AS1167:AT1167"/>
    <mergeCell ref="AU1167:AV1167"/>
    <mergeCell ref="AW1167:AY1167"/>
    <mergeCell ref="D1147:G1147"/>
    <mergeCell ref="H1147:I1147"/>
    <mergeCell ref="J1187:N1187"/>
    <mergeCell ref="O1187:P1187"/>
    <mergeCell ref="Q1187:R1187"/>
    <mergeCell ref="S1187:T1187"/>
    <mergeCell ref="U1187:X1187"/>
    <mergeCell ref="Y1187:AF1187"/>
    <mergeCell ref="AG1187:AI1187"/>
    <mergeCell ref="AJ1187:AK1187"/>
    <mergeCell ref="AL1187:AR1187"/>
    <mergeCell ref="AS1187:AT1187"/>
    <mergeCell ref="AU1187:AV1187"/>
    <mergeCell ref="AW1187:AY1187"/>
    <mergeCell ref="D1207:G1207"/>
    <mergeCell ref="H1207:I1207"/>
    <mergeCell ref="J1207:N1207"/>
    <mergeCell ref="O1207:P1207"/>
    <mergeCell ref="Q1207:R1207"/>
    <mergeCell ref="S1207:T1207"/>
    <mergeCell ref="U1207:X1207"/>
    <mergeCell ref="Y1207:AF1207"/>
    <mergeCell ref="AG1207:AI1207"/>
    <mergeCell ref="AJ1207:AK1207"/>
    <mergeCell ref="AL1207:AR1207"/>
    <mergeCell ref="AS1207:AT1207"/>
    <mergeCell ref="AU1207:AV1207"/>
    <mergeCell ref="AW1207:AY1207"/>
    <mergeCell ref="D1187:G1187"/>
    <mergeCell ref="H1187:I1187"/>
    <mergeCell ref="J1237:N1237"/>
    <mergeCell ref="O1237:P1237"/>
    <mergeCell ref="Q1237:R1237"/>
    <mergeCell ref="S1237:T1237"/>
    <mergeCell ref="U1237:X1237"/>
    <mergeCell ref="Y1237:AF1237"/>
    <mergeCell ref="AG1237:AI1237"/>
    <mergeCell ref="AJ1237:AK1237"/>
    <mergeCell ref="AL1237:AR1237"/>
    <mergeCell ref="AS1237:AT1237"/>
    <mergeCell ref="AU1237:AV1237"/>
    <mergeCell ref="AW1237:AY1237"/>
    <mergeCell ref="D1257:G1257"/>
    <mergeCell ref="H1257:I1257"/>
    <mergeCell ref="J1257:N1257"/>
    <mergeCell ref="O1257:P1257"/>
    <mergeCell ref="Q1257:R1257"/>
    <mergeCell ref="S1257:T1257"/>
    <mergeCell ref="U1257:X1257"/>
    <mergeCell ref="Y1257:AF1257"/>
    <mergeCell ref="AG1257:AI1257"/>
    <mergeCell ref="AJ1257:AK1257"/>
    <mergeCell ref="AL1257:AR1257"/>
    <mergeCell ref="AS1257:AT1257"/>
    <mergeCell ref="AU1257:AV1257"/>
    <mergeCell ref="AW1257:AY1257"/>
    <mergeCell ref="D1237:G1237"/>
    <mergeCell ref="H1237:I1237"/>
    <mergeCell ref="J1283:N1283"/>
    <mergeCell ref="O1283:P1283"/>
    <mergeCell ref="Q1283:R1283"/>
    <mergeCell ref="S1283:T1283"/>
    <mergeCell ref="U1283:X1283"/>
    <mergeCell ref="Y1283:AF1283"/>
    <mergeCell ref="AG1283:AI1283"/>
    <mergeCell ref="AJ1283:AK1283"/>
    <mergeCell ref="AL1283:AR1283"/>
    <mergeCell ref="AS1283:AT1283"/>
    <mergeCell ref="AU1283:AV1283"/>
    <mergeCell ref="AW1283:AY1283"/>
    <mergeCell ref="D1303:G1303"/>
    <mergeCell ref="H1303:I1303"/>
    <mergeCell ref="J1303:N1303"/>
    <mergeCell ref="O1303:P1303"/>
    <mergeCell ref="Q1303:R1303"/>
    <mergeCell ref="S1303:T1303"/>
    <mergeCell ref="U1303:X1303"/>
    <mergeCell ref="Y1303:AF1303"/>
    <mergeCell ref="AG1303:AI1303"/>
    <mergeCell ref="AJ1303:AK1303"/>
    <mergeCell ref="AL1303:AR1303"/>
    <mergeCell ref="AS1303:AT1303"/>
    <mergeCell ref="AU1303:AV1303"/>
    <mergeCell ref="AW1303:AY1303"/>
    <mergeCell ref="D1283:G1283"/>
    <mergeCell ref="H1283:I1283"/>
    <mergeCell ref="J1323:N1323"/>
    <mergeCell ref="O1323:P1323"/>
    <mergeCell ref="Q1323:R1323"/>
    <mergeCell ref="S1323:T1323"/>
    <mergeCell ref="U1323:X1323"/>
    <mergeCell ref="Y1323:AF1323"/>
    <mergeCell ref="AG1323:AI1323"/>
    <mergeCell ref="AJ1323:AK1323"/>
    <mergeCell ref="AL1323:AR1323"/>
    <mergeCell ref="AS1323:AT1323"/>
    <mergeCell ref="AU1323:AV1323"/>
    <mergeCell ref="AW1323:AY1323"/>
    <mergeCell ref="D1343:G1343"/>
    <mergeCell ref="H1343:I1343"/>
    <mergeCell ref="J1343:N1343"/>
    <mergeCell ref="O1343:P1343"/>
    <mergeCell ref="Q1343:R1343"/>
    <mergeCell ref="S1343:T1343"/>
    <mergeCell ref="U1343:X1343"/>
    <mergeCell ref="Y1343:AF1343"/>
    <mergeCell ref="AG1343:AI1343"/>
    <mergeCell ref="AJ1343:AK1343"/>
    <mergeCell ref="AL1343:AR1343"/>
    <mergeCell ref="AS1343:AT1343"/>
    <mergeCell ref="AU1343:AV1343"/>
    <mergeCell ref="AW1343:AY1343"/>
    <mergeCell ref="D1323:G1323"/>
    <mergeCell ref="H1323:I1323"/>
    <mergeCell ref="J1363:N1363"/>
    <mergeCell ref="O1363:P1363"/>
    <mergeCell ref="Q1363:R1363"/>
    <mergeCell ref="S1363:T1363"/>
    <mergeCell ref="U1363:X1363"/>
    <mergeCell ref="Y1363:AF1363"/>
    <mergeCell ref="AG1363:AI1363"/>
    <mergeCell ref="AJ1363:AK1363"/>
    <mergeCell ref="AL1363:AR1363"/>
    <mergeCell ref="AS1363:AT1363"/>
    <mergeCell ref="AU1363:AV1363"/>
    <mergeCell ref="AW1363:AY1363"/>
    <mergeCell ref="D1391:G1391"/>
    <mergeCell ref="H1391:I1391"/>
    <mergeCell ref="J1391:N1391"/>
    <mergeCell ref="O1391:P1391"/>
    <mergeCell ref="Q1391:R1391"/>
    <mergeCell ref="S1391:T1391"/>
    <mergeCell ref="U1391:X1391"/>
    <mergeCell ref="Y1391:AF1391"/>
    <mergeCell ref="AG1391:AI1391"/>
    <mergeCell ref="AJ1391:AK1391"/>
    <mergeCell ref="AL1391:AR1391"/>
    <mergeCell ref="AS1391:AT1391"/>
    <mergeCell ref="AU1391:AV1391"/>
    <mergeCell ref="AW1391:AY1391"/>
    <mergeCell ref="D1363:G1363"/>
    <mergeCell ref="H1363:I1363"/>
    <mergeCell ref="J1411:N1411"/>
    <mergeCell ref="O1411:P1411"/>
    <mergeCell ref="Q1411:R1411"/>
    <mergeCell ref="S1411:T1411"/>
    <mergeCell ref="U1411:X1411"/>
    <mergeCell ref="Y1411:AF1411"/>
    <mergeCell ref="AG1411:AI1411"/>
    <mergeCell ref="AJ1411:AK1411"/>
    <mergeCell ref="AL1411:AR1411"/>
    <mergeCell ref="AS1411:AT1411"/>
    <mergeCell ref="AU1411:AV1411"/>
    <mergeCell ref="AW1411:AY1411"/>
    <mergeCell ref="D1437:G1437"/>
    <mergeCell ref="H1437:I1437"/>
    <mergeCell ref="J1437:N1437"/>
    <mergeCell ref="O1437:P1437"/>
    <mergeCell ref="Q1437:R1437"/>
    <mergeCell ref="S1437:T1437"/>
    <mergeCell ref="U1437:X1437"/>
    <mergeCell ref="Y1437:AF1437"/>
    <mergeCell ref="AG1437:AI1437"/>
    <mergeCell ref="AJ1437:AK1437"/>
    <mergeCell ref="AL1437:AR1437"/>
    <mergeCell ref="AS1437:AT1437"/>
    <mergeCell ref="AU1437:AV1437"/>
    <mergeCell ref="AW1437:AY1437"/>
    <mergeCell ref="D1411:G1411"/>
    <mergeCell ref="H1411:I1411"/>
    <mergeCell ref="J1459:N1459"/>
    <mergeCell ref="O1459:P1459"/>
    <mergeCell ref="Q1459:R1459"/>
    <mergeCell ref="S1459:T1459"/>
    <mergeCell ref="U1459:X1459"/>
    <mergeCell ref="Y1459:AF1459"/>
    <mergeCell ref="AG1459:AI1459"/>
    <mergeCell ref="AJ1459:AK1459"/>
    <mergeCell ref="AL1459:AR1459"/>
    <mergeCell ref="AS1459:AT1459"/>
    <mergeCell ref="AU1459:AV1459"/>
    <mergeCell ref="AW1459:AY1459"/>
    <mergeCell ref="D1481:G1481"/>
    <mergeCell ref="H1481:I1481"/>
    <mergeCell ref="J1481:N1481"/>
    <mergeCell ref="O1481:P1481"/>
    <mergeCell ref="Q1481:R1481"/>
    <mergeCell ref="S1481:T1481"/>
    <mergeCell ref="U1481:X1481"/>
    <mergeCell ref="Y1481:AF1481"/>
    <mergeCell ref="AG1481:AI1481"/>
    <mergeCell ref="AJ1481:AK1481"/>
    <mergeCell ref="AL1481:AR1481"/>
    <mergeCell ref="AS1481:AT1481"/>
    <mergeCell ref="AU1481:AV1481"/>
    <mergeCell ref="AW1481:AY1481"/>
    <mergeCell ref="D1459:G1459"/>
    <mergeCell ref="H1459:I1459"/>
    <mergeCell ref="J1503:N1503"/>
    <mergeCell ref="O1503:P1503"/>
    <mergeCell ref="Q1503:R1503"/>
    <mergeCell ref="S1503:T1503"/>
    <mergeCell ref="U1503:X1503"/>
    <mergeCell ref="Y1503:AF1503"/>
    <mergeCell ref="AG1503:AI1503"/>
    <mergeCell ref="AJ1503:AK1503"/>
    <mergeCell ref="AL1503:AR1503"/>
    <mergeCell ref="AS1503:AT1503"/>
    <mergeCell ref="AU1503:AV1503"/>
    <mergeCell ref="AW1503:AY1503"/>
    <mergeCell ref="D1525:G1525"/>
    <mergeCell ref="H1525:I1525"/>
    <mergeCell ref="J1525:N1525"/>
    <mergeCell ref="O1525:P1525"/>
    <mergeCell ref="Q1525:R1525"/>
    <mergeCell ref="S1525:T1525"/>
    <mergeCell ref="U1525:X1525"/>
    <mergeCell ref="Y1525:AF1525"/>
    <mergeCell ref="AG1525:AI1525"/>
    <mergeCell ref="AJ1525:AK1525"/>
    <mergeCell ref="AL1525:AR1525"/>
    <mergeCell ref="AS1525:AT1525"/>
    <mergeCell ref="AU1525:AV1525"/>
    <mergeCell ref="AW1525:AY1525"/>
    <mergeCell ref="D1503:G1503"/>
    <mergeCell ref="H1503:I1503"/>
    <mergeCell ref="J1547:N1547"/>
    <mergeCell ref="O1547:P1547"/>
    <mergeCell ref="Q1547:R1547"/>
    <mergeCell ref="S1547:T1547"/>
    <mergeCell ref="U1547:X1547"/>
    <mergeCell ref="Y1547:AF1547"/>
    <mergeCell ref="AG1547:AI1547"/>
    <mergeCell ref="AJ1547:AK1547"/>
    <mergeCell ref="AL1547:AR1547"/>
    <mergeCell ref="AS1547:AT1547"/>
    <mergeCell ref="AU1547:AV1547"/>
    <mergeCell ref="AW1547:AY1547"/>
    <mergeCell ref="D1569:G1569"/>
    <mergeCell ref="H1569:I1569"/>
    <mergeCell ref="J1569:N1569"/>
    <mergeCell ref="O1569:P1569"/>
    <mergeCell ref="Q1569:R1569"/>
    <mergeCell ref="S1569:T1569"/>
    <mergeCell ref="U1569:X1569"/>
    <mergeCell ref="Y1569:AF1569"/>
    <mergeCell ref="AG1569:AI1569"/>
    <mergeCell ref="AJ1569:AK1569"/>
    <mergeCell ref="AL1569:AR1569"/>
    <mergeCell ref="AS1569:AT1569"/>
    <mergeCell ref="AU1569:AV1569"/>
    <mergeCell ref="AW1569:AY1569"/>
    <mergeCell ref="D1547:G1547"/>
    <mergeCell ref="H1547:I1547"/>
    <mergeCell ref="J1583:N1583"/>
    <mergeCell ref="O1583:P1583"/>
    <mergeCell ref="Q1583:R1583"/>
    <mergeCell ref="S1583:T1583"/>
    <mergeCell ref="U1583:X1583"/>
    <mergeCell ref="Y1583:AF1583"/>
    <mergeCell ref="AG1583:AI1583"/>
    <mergeCell ref="AJ1583:AK1583"/>
    <mergeCell ref="AL1583:AR1583"/>
    <mergeCell ref="AS1583:AT1583"/>
    <mergeCell ref="AU1583:AV1583"/>
    <mergeCell ref="AW1583:AY1583"/>
    <mergeCell ref="D1597:G1597"/>
    <mergeCell ref="H1597:I1597"/>
    <mergeCell ref="J1597:N1597"/>
    <mergeCell ref="O1597:P1597"/>
    <mergeCell ref="Q1597:R1597"/>
    <mergeCell ref="S1597:T1597"/>
    <mergeCell ref="U1597:X1597"/>
    <mergeCell ref="Y1597:AF1597"/>
    <mergeCell ref="AG1597:AI1597"/>
    <mergeCell ref="AJ1597:AK1597"/>
    <mergeCell ref="AL1597:AR1597"/>
    <mergeCell ref="AS1597:AT1597"/>
    <mergeCell ref="AU1597:AV1597"/>
    <mergeCell ref="AW1597:AY1597"/>
    <mergeCell ref="D1583:G1583"/>
    <mergeCell ref="H1583:I1583"/>
    <mergeCell ref="J1611:N1611"/>
    <mergeCell ref="O1611:P1611"/>
    <mergeCell ref="Q1611:R1611"/>
    <mergeCell ref="S1611:T1611"/>
    <mergeCell ref="U1611:X1611"/>
    <mergeCell ref="Y1611:AF1611"/>
    <mergeCell ref="AG1611:AI1611"/>
    <mergeCell ref="AJ1611:AK1611"/>
    <mergeCell ref="AL1611:AR1611"/>
    <mergeCell ref="AS1611:AT1611"/>
    <mergeCell ref="AU1611:AV1611"/>
    <mergeCell ref="AW1611:AY1611"/>
    <mergeCell ref="D1625:G1625"/>
    <mergeCell ref="H1625:I1625"/>
    <mergeCell ref="J1625:N1625"/>
    <mergeCell ref="O1625:P1625"/>
    <mergeCell ref="Q1625:R1625"/>
    <mergeCell ref="S1625:T1625"/>
    <mergeCell ref="U1625:X1625"/>
    <mergeCell ref="Y1625:AF1625"/>
    <mergeCell ref="AG1625:AI1625"/>
    <mergeCell ref="AJ1625:AK1625"/>
    <mergeCell ref="AL1625:AR1625"/>
    <mergeCell ref="AS1625:AT1625"/>
    <mergeCell ref="AU1625:AV1625"/>
    <mergeCell ref="AW1625:AY1625"/>
    <mergeCell ref="D1611:G1611"/>
    <mergeCell ref="H1611:I1611"/>
    <mergeCell ref="J1639:N1639"/>
    <mergeCell ref="O1639:P1639"/>
    <mergeCell ref="Q1639:R1639"/>
    <mergeCell ref="S1639:T1639"/>
    <mergeCell ref="U1639:X1639"/>
    <mergeCell ref="Y1639:AF1639"/>
    <mergeCell ref="AG1639:AI1639"/>
    <mergeCell ref="AJ1639:AK1639"/>
    <mergeCell ref="AL1639:AR1639"/>
    <mergeCell ref="AS1639:AT1639"/>
    <mergeCell ref="AU1639:AV1639"/>
    <mergeCell ref="AW1639:AY1639"/>
    <mergeCell ref="D1655:G1655"/>
    <mergeCell ref="H1655:I1655"/>
    <mergeCell ref="J1655:N1655"/>
    <mergeCell ref="O1655:P1655"/>
    <mergeCell ref="Q1655:R1655"/>
    <mergeCell ref="S1655:T1655"/>
    <mergeCell ref="U1655:X1655"/>
    <mergeCell ref="Y1655:AF1655"/>
    <mergeCell ref="AG1655:AI1655"/>
    <mergeCell ref="AJ1655:AK1655"/>
    <mergeCell ref="AL1655:AR1655"/>
    <mergeCell ref="AS1655:AT1655"/>
    <mergeCell ref="AU1655:AV1655"/>
    <mergeCell ref="AW1655:AY1655"/>
    <mergeCell ref="D1639:G1639"/>
    <mergeCell ref="H1639:I1639"/>
    <mergeCell ref="J1669:N1669"/>
    <mergeCell ref="O1669:P1669"/>
    <mergeCell ref="Q1669:R1669"/>
    <mergeCell ref="S1669:T1669"/>
    <mergeCell ref="U1669:X1669"/>
    <mergeCell ref="Y1669:AF1669"/>
    <mergeCell ref="AG1669:AI1669"/>
    <mergeCell ref="AJ1669:AK1669"/>
    <mergeCell ref="AL1669:AR1669"/>
    <mergeCell ref="AS1669:AT1669"/>
    <mergeCell ref="AU1669:AV1669"/>
    <mergeCell ref="AW1669:AY1669"/>
    <mergeCell ref="D1683:G1683"/>
    <mergeCell ref="H1683:I1683"/>
    <mergeCell ref="J1683:N1683"/>
    <mergeCell ref="O1683:P1683"/>
    <mergeCell ref="Q1683:R1683"/>
    <mergeCell ref="S1683:T1683"/>
    <mergeCell ref="U1683:X1683"/>
    <mergeCell ref="Y1683:AF1683"/>
    <mergeCell ref="AG1683:AI1683"/>
    <mergeCell ref="AJ1683:AK1683"/>
    <mergeCell ref="AL1683:AR1683"/>
    <mergeCell ref="AS1683:AT1683"/>
    <mergeCell ref="AU1683:AV1683"/>
    <mergeCell ref="AW1683:AY1683"/>
    <mergeCell ref="D1669:G1669"/>
    <mergeCell ref="H1669:I1669"/>
    <mergeCell ref="J1697:N1697"/>
    <mergeCell ref="O1697:P1697"/>
    <mergeCell ref="Q1697:R1697"/>
    <mergeCell ref="S1697:T1697"/>
    <mergeCell ref="U1697:X1697"/>
    <mergeCell ref="Y1697:AF1697"/>
    <mergeCell ref="AG1697:AI1697"/>
    <mergeCell ref="AJ1697:AK1697"/>
    <mergeCell ref="AL1697:AR1697"/>
    <mergeCell ref="AS1697:AT1697"/>
    <mergeCell ref="AU1697:AV1697"/>
    <mergeCell ref="AW1697:AY1697"/>
    <mergeCell ref="D1711:G1711"/>
    <mergeCell ref="H1711:I1711"/>
    <mergeCell ref="J1711:N1711"/>
    <mergeCell ref="O1711:P1711"/>
    <mergeCell ref="Q1711:R1711"/>
    <mergeCell ref="S1711:T1711"/>
    <mergeCell ref="U1711:X1711"/>
    <mergeCell ref="Y1711:AF1711"/>
    <mergeCell ref="AG1711:AI1711"/>
    <mergeCell ref="AJ1711:AK1711"/>
    <mergeCell ref="AL1711:AR1711"/>
    <mergeCell ref="AS1711:AT1711"/>
    <mergeCell ref="AU1711:AV1711"/>
    <mergeCell ref="AW1711:AY1711"/>
    <mergeCell ref="D1697:G1697"/>
    <mergeCell ref="H1697:I1697"/>
    <mergeCell ref="D1733:G1733"/>
    <mergeCell ref="H1733:I1733"/>
    <mergeCell ref="J1733:N1733"/>
    <mergeCell ref="O1733:P1733"/>
    <mergeCell ref="Q1733:R1733"/>
    <mergeCell ref="S1733:T1733"/>
    <mergeCell ref="U1733:X1733"/>
    <mergeCell ref="Y1733:AF1733"/>
    <mergeCell ref="AG1733:AI1733"/>
    <mergeCell ref="AJ1733:AK1733"/>
    <mergeCell ref="AL1733:AR1733"/>
    <mergeCell ref="AS1733:AT1733"/>
    <mergeCell ref="AU1733:AV1733"/>
    <mergeCell ref="AW1733:AY1733"/>
    <mergeCell ref="D1749:G1749"/>
    <mergeCell ref="H1749:I1749"/>
    <mergeCell ref="J1749:N1749"/>
    <mergeCell ref="O1749:P1749"/>
    <mergeCell ref="Q1749:R1749"/>
    <mergeCell ref="S1749:T1749"/>
    <mergeCell ref="U1749:X1749"/>
    <mergeCell ref="Y1749:AF1749"/>
    <mergeCell ref="AG1749:AI1749"/>
    <mergeCell ref="AJ1749:AK1749"/>
    <mergeCell ref="AL1749:AR1749"/>
    <mergeCell ref="AS1749:AT1749"/>
    <mergeCell ref="AU1749:AV1749"/>
    <mergeCell ref="AW1749:AY1749"/>
    <mergeCell ref="D1763:G1763"/>
    <mergeCell ref="H1763:I1763"/>
    <mergeCell ref="J1763:N1763"/>
    <mergeCell ref="O1763:P1763"/>
    <mergeCell ref="Q1763:R1763"/>
    <mergeCell ref="S1763:T1763"/>
    <mergeCell ref="U1763:X1763"/>
    <mergeCell ref="Y1763:AF1763"/>
    <mergeCell ref="AG1763:AI1763"/>
    <mergeCell ref="AJ1763:AK1763"/>
    <mergeCell ref="AL1763:AR1763"/>
    <mergeCell ref="AS1763:AT1763"/>
    <mergeCell ref="AU1763:AV1763"/>
    <mergeCell ref="AW1763:AY1763"/>
    <mergeCell ref="D1777:G1777"/>
    <mergeCell ref="H1777:I1777"/>
    <mergeCell ref="J1777:N1777"/>
    <mergeCell ref="O1777:P1777"/>
    <mergeCell ref="Q1777:R1777"/>
    <mergeCell ref="S1777:T1777"/>
    <mergeCell ref="U1777:X1777"/>
    <mergeCell ref="Y1777:AF1777"/>
    <mergeCell ref="AG1777:AI1777"/>
    <mergeCell ref="AJ1777:AK1777"/>
    <mergeCell ref="AL1777:AR1777"/>
    <mergeCell ref="AS1777:AT1777"/>
    <mergeCell ref="AU1777:AV1777"/>
    <mergeCell ref="AW1777:AY1777"/>
    <mergeCell ref="D1795:G1795"/>
    <mergeCell ref="H1795:I1795"/>
    <mergeCell ref="J1795:N1795"/>
    <mergeCell ref="O1795:P1795"/>
    <mergeCell ref="Q1795:R1795"/>
    <mergeCell ref="S1795:T1795"/>
    <mergeCell ref="U1795:X1795"/>
    <mergeCell ref="Y1795:AF1795"/>
    <mergeCell ref="AG1795:AI1795"/>
    <mergeCell ref="AJ1795:AK1795"/>
    <mergeCell ref="AL1795:AR1795"/>
    <mergeCell ref="AS1795:AT1795"/>
    <mergeCell ref="AU1795:AV1795"/>
    <mergeCell ref="AW1795:AY1795"/>
    <mergeCell ref="D1817:G1817"/>
    <mergeCell ref="H1817:I1817"/>
    <mergeCell ref="J1817:N1817"/>
    <mergeCell ref="O1817:P1817"/>
    <mergeCell ref="Q1817:R1817"/>
    <mergeCell ref="S1817:T1817"/>
    <mergeCell ref="U1817:X1817"/>
    <mergeCell ref="Y1817:AF1817"/>
    <mergeCell ref="AG1817:AI1817"/>
    <mergeCell ref="AJ1817:AK1817"/>
    <mergeCell ref="AL1817:AR1817"/>
    <mergeCell ref="AS1817:AT1817"/>
    <mergeCell ref="AU1817:AV1817"/>
    <mergeCell ref="AW1817:AY1817"/>
    <mergeCell ref="D1865:G1865"/>
    <mergeCell ref="H1865:I1865"/>
    <mergeCell ref="J1865:N1865"/>
    <mergeCell ref="O1865:P1865"/>
    <mergeCell ref="Q1865:R1865"/>
    <mergeCell ref="S1865:T1865"/>
    <mergeCell ref="U1865:X1865"/>
    <mergeCell ref="Y1865:AF1865"/>
    <mergeCell ref="AG1865:AI1865"/>
    <mergeCell ref="AJ1865:AK1865"/>
    <mergeCell ref="AL1865:AR1865"/>
    <mergeCell ref="AS1865:AT1865"/>
    <mergeCell ref="AU1865:AV1865"/>
    <mergeCell ref="AW1865:AY1865"/>
    <mergeCell ref="D1879:G1879"/>
    <mergeCell ref="H1879:I1879"/>
    <mergeCell ref="J1879:N1879"/>
    <mergeCell ref="O1879:P1879"/>
    <mergeCell ref="Q1879:R1879"/>
    <mergeCell ref="S1879:T1879"/>
    <mergeCell ref="U1879:X1879"/>
    <mergeCell ref="Y1879:AF1879"/>
    <mergeCell ref="AG1879:AI1879"/>
    <mergeCell ref="AJ1879:AK1879"/>
    <mergeCell ref="AL1879:AR1879"/>
    <mergeCell ref="AS1879:AT1879"/>
    <mergeCell ref="AU1879:AV1879"/>
    <mergeCell ref="AW1879:AY1879"/>
    <mergeCell ref="D1893:G1893"/>
    <mergeCell ref="H1893:I1893"/>
    <mergeCell ref="J1893:N1893"/>
    <mergeCell ref="O1893:P1893"/>
    <mergeCell ref="Q1893:R1893"/>
    <mergeCell ref="S1893:T1893"/>
    <mergeCell ref="U1893:X1893"/>
    <mergeCell ref="Y1893:AF1893"/>
    <mergeCell ref="AG1893:AI1893"/>
    <mergeCell ref="AJ1893:AK1893"/>
    <mergeCell ref="AL1893:AR1893"/>
    <mergeCell ref="AS1893:AT1893"/>
    <mergeCell ref="AU1893:AV1893"/>
    <mergeCell ref="AW1893:AY1893"/>
    <mergeCell ref="D1919:G1919"/>
    <mergeCell ref="H1919:I1919"/>
    <mergeCell ref="J1919:N1919"/>
    <mergeCell ref="O1919:P1919"/>
    <mergeCell ref="Q1919:R1919"/>
    <mergeCell ref="S1919:T1919"/>
    <mergeCell ref="U1919:X1919"/>
    <mergeCell ref="Y1919:AF1919"/>
    <mergeCell ref="AG1919:AI1919"/>
    <mergeCell ref="AJ1919:AK1919"/>
    <mergeCell ref="AL1919:AR1919"/>
    <mergeCell ref="AS1919:AT1919"/>
    <mergeCell ref="AU1919:AV1919"/>
    <mergeCell ref="AW1919:AY1919"/>
    <mergeCell ref="D1933:G1933"/>
    <mergeCell ref="H1933:I1933"/>
    <mergeCell ref="J1933:N1933"/>
    <mergeCell ref="O1933:P1933"/>
    <mergeCell ref="Q1933:R1933"/>
    <mergeCell ref="S1933:T1933"/>
    <mergeCell ref="U1933:X1933"/>
    <mergeCell ref="Y1933:AF1933"/>
    <mergeCell ref="AG1933:AI1933"/>
    <mergeCell ref="AJ1933:AK1933"/>
    <mergeCell ref="AL1933:AR1933"/>
    <mergeCell ref="AS1933:AT1933"/>
    <mergeCell ref="AU1933:AV1933"/>
    <mergeCell ref="AW1933:AY1933"/>
    <mergeCell ref="D1957:G1957"/>
    <mergeCell ref="H1957:I1957"/>
    <mergeCell ref="J1957:N1957"/>
    <mergeCell ref="O1957:P1957"/>
    <mergeCell ref="Q1957:R1957"/>
    <mergeCell ref="S1957:T1957"/>
    <mergeCell ref="U1957:X1957"/>
    <mergeCell ref="Y1957:AF1957"/>
    <mergeCell ref="AG1957:AI1957"/>
    <mergeCell ref="AJ1957:AK1957"/>
    <mergeCell ref="AL1957:AR1957"/>
    <mergeCell ref="AS1957:AT1957"/>
    <mergeCell ref="AU1957:AV1957"/>
    <mergeCell ref="AW1957:AY1957"/>
    <mergeCell ref="O1971:P1971"/>
    <mergeCell ref="Q1971:R1971"/>
    <mergeCell ref="S1971:T1971"/>
    <mergeCell ref="U1971:X1971"/>
    <mergeCell ref="Y1971:AF1971"/>
    <mergeCell ref="AG1971:AI1971"/>
    <mergeCell ref="AJ1971:AK1971"/>
    <mergeCell ref="AL1971:AR1971"/>
    <mergeCell ref="AS1971:AT1971"/>
    <mergeCell ref="AU1971:AV1971"/>
    <mergeCell ref="AW1971:AY1971"/>
    <mergeCell ref="H2041:I2041"/>
    <mergeCell ref="J2041:N2041"/>
    <mergeCell ref="O2041:P2041"/>
    <mergeCell ref="Q2041:R2041"/>
    <mergeCell ref="S2041:T2041"/>
    <mergeCell ref="U2041:X2041"/>
    <mergeCell ref="Y2041:AF2041"/>
    <mergeCell ref="AG2041:AI2041"/>
    <mergeCell ref="AJ2041:AK2041"/>
    <mergeCell ref="AL2041:AR2041"/>
    <mergeCell ref="AS2041:AT2041"/>
    <mergeCell ref="AU2041:AV2041"/>
    <mergeCell ref="AW2041:AY2041"/>
    <mergeCell ref="D2059:G2059"/>
    <mergeCell ref="H2059:I2059"/>
    <mergeCell ref="J2059:N2059"/>
    <mergeCell ref="O2059:P2059"/>
    <mergeCell ref="Q2059:R2059"/>
    <mergeCell ref="S2059:T2059"/>
    <mergeCell ref="U2059:X2059"/>
    <mergeCell ref="Y2059:AF2059"/>
    <mergeCell ref="AG2059:AI2059"/>
    <mergeCell ref="AJ2059:AK2059"/>
    <mergeCell ref="AL2059:AR2059"/>
    <mergeCell ref="AS2059:AT2059"/>
    <mergeCell ref="AU2059:AV2059"/>
    <mergeCell ref="AW2059:AY205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A269ECA45FE746A8977A227FF6F6A5" ma:contentTypeVersion="12" ma:contentTypeDescription="Create a new document." ma:contentTypeScope="" ma:versionID="d8a45c8c10d2baf89fd8b74561c8eda1">
  <xsd:schema xmlns:xsd="http://www.w3.org/2001/XMLSchema" xmlns:xs="http://www.w3.org/2001/XMLSchema" xmlns:p="http://schemas.microsoft.com/office/2006/metadata/properties" xmlns:ns2="512e9b91-6f9b-4a07-92b7-a7b3e25e7b5a" xmlns:ns3="2ab532f8-9fc8-417f-a316-f81f417ed139" targetNamespace="http://schemas.microsoft.com/office/2006/metadata/properties" ma:root="true" ma:fieldsID="7121b9e15c4488ec2e53fdc09fc3cfb3" ns2:_="" ns3:_="">
    <xsd:import namespace="512e9b91-6f9b-4a07-92b7-a7b3e25e7b5a"/>
    <xsd:import namespace="2ab532f8-9fc8-417f-a316-f81f417ed1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2e9b91-6f9b-4a07-92b7-a7b3e25e7b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b532f8-9fc8-417f-a316-f81f417ed13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D6941F-5E3C-475E-8A1A-CD6D1EC81FF0}"/>
</file>

<file path=customXml/itemProps2.xml><?xml version="1.0" encoding="utf-8"?>
<ds:datastoreItem xmlns:ds="http://schemas.openxmlformats.org/officeDocument/2006/customXml" ds:itemID="{55E1ABA9-513A-4DA2-B608-C2C8A894D6AA}"/>
</file>

<file path=customXml/itemProps3.xml><?xml version="1.0" encoding="utf-8"?>
<ds:datastoreItem xmlns:ds="http://schemas.openxmlformats.org/officeDocument/2006/customXml" ds:itemID="{6D9D3FEF-9719-4F12-8D79-448DA2914A7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Angharad Jones</cp:lastModifiedBy>
  <cp:revision/>
  <dcterms:created xsi:type="dcterms:W3CDTF">2025-05-07T09:11:44Z</dcterms:created>
  <dcterms:modified xsi:type="dcterms:W3CDTF">2025-08-27T14:48:14Z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y fmtid="{D5CDD505-2E9C-101B-9397-08002B2CF9AE}" pid="3" name="MediaServiceImageTags">
    <vt:lpwstr/>
  </property>
  <property fmtid="{D5CDD505-2E9C-101B-9397-08002B2CF9AE}" pid="4" name="ContentTypeId">
    <vt:lpwstr>0x010100F5A269ECA45FE746A8977A227FF6F6A5</vt:lpwstr>
  </property>
</Properties>
</file>